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- VN Ludkovice, oprava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- VN Ludkovice, oprava...'!$C$128:$K$306</definedName>
    <definedName name="_xlnm.Print_Area" localSheetId="1">'SO - VN Ludkovice, oprava...'!$C$4:$J$76,'SO - VN Ludkovice, oprava...'!$C$82:$J$110,'SO - VN Ludkovice, oprava...'!$C$116:$J$306</definedName>
    <definedName name="_xlnm.Print_Titles" localSheetId="1">'SO - VN Ludkovice, oprava...'!$128:$128</definedName>
    <definedName name="_xlnm._FilterDatabase" localSheetId="2" hidden="1">'VON - Vedlejší a ostatní ...'!$C$119:$K$176</definedName>
    <definedName name="_xlnm.Print_Area" localSheetId="2">'VON - Vedlejší a ostatní ...'!$C$4:$J$76,'VON - Vedlejší a ostatní ...'!$C$82:$J$101,'VON - Vedlejší a ostatní ...'!$C$107:$J$176</definedName>
    <definedName name="_xlnm.Print_Titles" localSheetId="2">'VON - Vedlejší a ostatní 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85"/>
  <c i="2" r="J37"/>
  <c r="J36"/>
  <c i="1" r="AY95"/>
  <c i="2" r="J35"/>
  <c i="1" r="AX95"/>
  <c i="2" r="BI302"/>
  <c r="BH302"/>
  <c r="BG302"/>
  <c r="BF302"/>
  <c r="T302"/>
  <c r="T301"/>
  <c r="T300"/>
  <c r="R302"/>
  <c r="R301"/>
  <c r="R300"/>
  <c r="P302"/>
  <c r="P301"/>
  <c r="P300"/>
  <c r="BI297"/>
  <c r="BH297"/>
  <c r="BG297"/>
  <c r="BF297"/>
  <c r="T297"/>
  <c r="R297"/>
  <c r="P297"/>
  <c r="BI293"/>
  <c r="BH293"/>
  <c r="BG293"/>
  <c r="BF293"/>
  <c r="T293"/>
  <c r="R293"/>
  <c r="P293"/>
  <c r="BI288"/>
  <c r="BH288"/>
  <c r="BG288"/>
  <c r="BF288"/>
  <c r="T288"/>
  <c r="T287"/>
  <c r="R288"/>
  <c r="R287"/>
  <c r="P288"/>
  <c r="P287"/>
  <c r="BI284"/>
  <c r="BH284"/>
  <c r="BG284"/>
  <c r="BF284"/>
  <c r="T284"/>
  <c r="T283"/>
  <c r="R284"/>
  <c r="R283"/>
  <c r="P284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T253"/>
  <c r="R254"/>
  <c r="R253"/>
  <c r="P254"/>
  <c r="P253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6"/>
  <c r="BH216"/>
  <c r="BG216"/>
  <c r="BF216"/>
  <c r="T216"/>
  <c r="R216"/>
  <c r="P216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85"/>
  <c i="1" r="L90"/>
  <c r="AM90"/>
  <c r="AM89"/>
  <c r="L89"/>
  <c r="AM87"/>
  <c r="L87"/>
  <c r="L85"/>
  <c r="L84"/>
  <c i="2" r="J284"/>
  <c r="BK297"/>
  <c r="BK178"/>
  <c r="BK273"/>
  <c r="J200"/>
  <c r="J210"/>
  <c i="1" r="AS94"/>
  <c i="2" r="J242"/>
  <c r="BK141"/>
  <c r="BK245"/>
  <c i="3" r="BK164"/>
  <c r="BK155"/>
  <c r="J133"/>
  <c r="J151"/>
  <c r="J128"/>
  <c i="2" r="BK242"/>
  <c r="J262"/>
  <c r="J191"/>
  <c r="J132"/>
  <c r="BK259"/>
  <c r="J288"/>
  <c r="BK165"/>
  <c r="BK195"/>
  <c r="BK248"/>
  <c r="BK136"/>
  <c r="J228"/>
  <c i="3" r="J174"/>
  <c r="J169"/>
  <c r="BK151"/>
  <c r="J138"/>
  <c i="2" r="J216"/>
  <c r="J259"/>
  <c r="J186"/>
  <c r="J136"/>
  <c r="J248"/>
  <c r="BK269"/>
  <c r="BK159"/>
  <c r="BK223"/>
  <c r="J276"/>
  <c r="J178"/>
  <c r="J233"/>
  <c i="3" r="BK169"/>
  <c r="J123"/>
  <c r="J143"/>
  <c r="BK123"/>
  <c i="2" r="BK254"/>
  <c r="BK280"/>
  <c r="BK237"/>
  <c r="J159"/>
  <c r="BK293"/>
  <c r="J171"/>
  <c r="BK191"/>
  <c r="BK233"/>
  <c r="BK132"/>
  <c r="BK186"/>
  <c r="BK288"/>
  <c r="BK155"/>
  <c i="3" r="J160"/>
  <c r="BK143"/>
  <c r="BK138"/>
  <c r="BK174"/>
  <c i="2" r="J237"/>
  <c r="BK216"/>
  <c r="J141"/>
  <c r="BK265"/>
  <c r="BK151"/>
  <c r="J280"/>
  <c r="BK171"/>
  <c r="J195"/>
  <c r="J155"/>
  <c r="J265"/>
  <c r="J147"/>
  <c i="3" r="J147"/>
  <c r="BK160"/>
  <c r="BK128"/>
  <c i="2" r="BK302"/>
  <c r="J273"/>
  <c r="BK200"/>
  <c r="J297"/>
  <c r="J223"/>
  <c r="J245"/>
  <c r="BK147"/>
  <c r="BK210"/>
  <c r="J293"/>
  <c r="J182"/>
  <c r="BK284"/>
  <c r="J205"/>
  <c i="3" r="BK133"/>
  <c r="J164"/>
  <c r="BK147"/>
  <c i="2" r="J302"/>
  <c r="BK228"/>
  <c r="J151"/>
  <c r="BK262"/>
  <c r="BK205"/>
  <c r="BK276"/>
  <c r="BK182"/>
  <c r="J254"/>
  <c r="J165"/>
  <c r="J269"/>
  <c i="3" r="J155"/>
  <c r="J34"/>
  <c i="2" l="1" r="R131"/>
  <c r="BK204"/>
  <c r="J204"/>
  <c r="J100"/>
  <c r="BK258"/>
  <c r="J258"/>
  <c r="J103"/>
  <c r="P292"/>
  <c r="P291"/>
  <c r="P190"/>
  <c r="P204"/>
  <c r="P258"/>
  <c r="BK190"/>
  <c r="J190"/>
  <c r="J99"/>
  <c r="R222"/>
  <c r="R292"/>
  <c r="R291"/>
  <c i="3" r="R159"/>
  <c r="R122"/>
  <c r="R121"/>
  <c r="R120"/>
  <c i="2" r="T131"/>
  <c r="P222"/>
  <c i="3" r="P159"/>
  <c r="P122"/>
  <c r="P121"/>
  <c r="P120"/>
  <c i="1" r="AU96"/>
  <c i="3" r="T159"/>
  <c r="T122"/>
  <c r="T121"/>
  <c r="T120"/>
  <c i="2" r="P131"/>
  <c r="P130"/>
  <c r="P129"/>
  <c i="1" r="AU95"/>
  <c i="2" r="T222"/>
  <c i="3" r="BK159"/>
  <c r="J159"/>
  <c r="J99"/>
  <c r="BK168"/>
  <c r="J168"/>
  <c r="J100"/>
  <c i="2" r="T190"/>
  <c r="T204"/>
  <c r="T258"/>
  <c r="T292"/>
  <c r="T291"/>
  <c i="3" r="R168"/>
  <c i="2" r="BK131"/>
  <c r="BK130"/>
  <c r="J130"/>
  <c r="J97"/>
  <c r="BK222"/>
  <c r="J222"/>
  <c r="J101"/>
  <c i="3" r="P168"/>
  <c i="2" r="R190"/>
  <c r="R204"/>
  <c r="R258"/>
  <c r="BK292"/>
  <c r="J292"/>
  <c r="J107"/>
  <c i="3" r="T168"/>
  <c i="2" r="BK287"/>
  <c r="J287"/>
  <c r="J105"/>
  <c r="BK301"/>
  <c r="J301"/>
  <c r="J109"/>
  <c r="BK253"/>
  <c r="J253"/>
  <c r="J102"/>
  <c r="BK283"/>
  <c r="J283"/>
  <c r="J104"/>
  <c i="3" r="BK122"/>
  <c r="BK121"/>
  <c r="J121"/>
  <c r="J97"/>
  <c r="F92"/>
  <c r="J114"/>
  <c r="BE160"/>
  <c i="2" r="J131"/>
  <c r="J98"/>
  <c r="BK291"/>
  <c r="J291"/>
  <c r="J106"/>
  <c r="BK300"/>
  <c r="J300"/>
  <c r="J108"/>
  <c i="3" r="E110"/>
  <c r="BE147"/>
  <c r="BE155"/>
  <c r="BE174"/>
  <c r="BE151"/>
  <c r="BE164"/>
  <c r="BE169"/>
  <c r="BE128"/>
  <c r="BE133"/>
  <c r="BE138"/>
  <c r="BE143"/>
  <c r="BE123"/>
  <c i="1" r="AW96"/>
  <c i="2" r="E119"/>
  <c r="BE259"/>
  <c r="BE262"/>
  <c r="BE280"/>
  <c r="F92"/>
  <c r="BE200"/>
  <c r="BE216"/>
  <c r="BE223"/>
  <c r="BE228"/>
  <c r="BE233"/>
  <c r="BE237"/>
  <c r="BE242"/>
  <c r="BE245"/>
  <c r="BE265"/>
  <c r="BE269"/>
  <c r="BE273"/>
  <c r="J123"/>
  <c r="BE151"/>
  <c r="BE284"/>
  <c r="BE293"/>
  <c r="BE302"/>
  <c r="BE132"/>
  <c r="BE186"/>
  <c r="BE191"/>
  <c r="BE205"/>
  <c r="BE210"/>
  <c r="BE254"/>
  <c r="BE171"/>
  <c r="BE195"/>
  <c r="BE248"/>
  <c r="BE276"/>
  <c r="BE136"/>
  <c r="BE141"/>
  <c r="BE147"/>
  <c r="BE155"/>
  <c r="BE159"/>
  <c r="BE165"/>
  <c r="BE178"/>
  <c r="BE182"/>
  <c r="BE288"/>
  <c r="BE297"/>
  <c r="F36"/>
  <c i="1" r="BC95"/>
  <c i="3" r="F36"/>
  <c i="1" r="BC96"/>
  <c i="3" r="F34"/>
  <c i="1" r="BA96"/>
  <c i="3" r="F37"/>
  <c i="1" r="BD96"/>
  <c i="2" r="J34"/>
  <c i="1" r="AW95"/>
  <c i="2" r="F34"/>
  <c i="1" r="BA95"/>
  <c i="3" r="F35"/>
  <c i="1" r="BB96"/>
  <c i="2" r="F35"/>
  <c i="1" r="BB95"/>
  <c i="2" r="F37"/>
  <c i="1" r="BD95"/>
  <c i="2" l="1" r="R130"/>
  <c r="R129"/>
  <c r="T130"/>
  <c r="T129"/>
  <c i="3" r="J122"/>
  <c r="J98"/>
  <c r="BK120"/>
  <c r="J120"/>
  <c r="J96"/>
  <c i="2" r="BK129"/>
  <c r="J129"/>
  <c i="1" r="AU94"/>
  <c i="2" r="J33"/>
  <c i="1" r="AV95"/>
  <c r="AT95"/>
  <c i="2" r="F33"/>
  <c i="1" r="AZ95"/>
  <c r="BC94"/>
  <c r="AY94"/>
  <c i="2" r="J30"/>
  <c i="1" r="AG95"/>
  <c r="BA94"/>
  <c r="AW94"/>
  <c r="AK30"/>
  <c i="3" r="F33"/>
  <c i="1" r="AZ96"/>
  <c r="BB94"/>
  <c r="AX94"/>
  <c i="3" r="J33"/>
  <c i="1" r="AV96"/>
  <c r="AT96"/>
  <c r="BD94"/>
  <c r="W33"/>
  <c l="1" r="AN95"/>
  <c i="2" r="J96"/>
  <c r="J39"/>
  <c i="3" r="J30"/>
  <c i="1" r="AG96"/>
  <c r="AZ94"/>
  <c r="AV94"/>
  <c r="AK29"/>
  <c r="W32"/>
  <c r="W31"/>
  <c r="W30"/>
  <c i="3" l="1" r="J39"/>
  <c i="1" r="AG94"/>
  <c r="AK26"/>
  <c r="AN9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<sst xmlns="http://schemas.openxmlformats.org/spreadsheetml/2006/main">
  <si>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</si>
  <si>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</si>
  <si>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</si>
  <si>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</si>
  <si>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</si>
  <si>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{fcf3ba99-991f-4f99-abc9-74d4079dcc84}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</si>
  <si>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</si>
  <si>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</si>
  <si>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</si>
  <si>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</si>
  <si>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</si>
  <si>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</si>
  <si>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</si>
  <si>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</si>
  <si>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4930/006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</si>
  <si>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</si>
  <si>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</si>
  <si>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Ludkovice, oprava izolace stropu výusti odpadní štoly</t>
  </si>
  <si>
    <t>KSO:</t>
  </si>
  <si>
    <t>832 34 53</t>
  </si>
  <si>
    <t>CC-CZ:</t>
  </si>
  <si>
    <t>21522</t>
  </si>
  <si>
    <t>Místo:</t>
  </si>
  <si>
    <t>Ludkovice</t>
  </si>
  <si>
    <t>Datum:</t>
  </si>
  <si>
    <t>27. 10. 2021</t>
  </si>
  <si>
    <t>Zadavatel:</t>
  </si>
  <si>
    <t>IČ:</t>
  </si>
  <si>
    <t>70890013</t>
  </si>
  <si>
    <t xml:space="preserve">Povodí Moravy, s.p. </t>
  </si>
  <si>
    <t>DIČ:</t>
  </si>
  <si>
    <t>CZ70890013</t>
  </si>
  <si>
    <t>Uchazeč:</t>
  </si>
  <si>
    <t>Vyplň údaj</t>
  </si>
  <si>
    <t>Projektant:</t>
  </si>
  <si>
    <t>47116901</t>
  </si>
  <si>
    <t xml:space="preserve">Vodohospodářský rozvoj a výstavba a.s. </t>
  </si>
  <si>
    <t>CZ47116901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</si>
  <si>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</si>
  <si>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</si>
  <si>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</si>
  <si>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</si>
  <si>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</si>
  <si>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</si>
  <si>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</si>
  <si>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</si>
  <si>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</si>
  <si>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</si>
  <si>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</si>
  <si>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</si>
  <si>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</si>
  <si>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</si>
  <si>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</si>
  <si>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</si>
  <si>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</si>
  <si>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</si>
  <si>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</si>
  <si>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</si>
  <si>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</si>
  <si>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</si>
  <si>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</si>
  <si>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</si>
  <si>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</si>
  <si>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</si>
  <si>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</si>
  <si>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</si>
  <si>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</si>
  <si>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</si>
  <si>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</si>
  <si>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</si>
  <si>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</si>
  <si>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</si>
  <si>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</si>
  <si>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</si>
  <si>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</si>
  <si>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</si>
  <si>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</si>
  <si>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</si>
  <si>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</si>
  <si>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</si>
  <si>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</si>
  <si>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</si>
  <si>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</si>
  <si>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</si>
  <si>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</si>
  <si>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</si>
  <si>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</t>
  </si>
  <si>
    <t>STA</t>
  </si>
  <si>
    <t>1</t>
  </si>
  <si>
    <t>{6e925ab0-fda4-4a25-b7c3-37fb8efde395}</t>
  </si>
  <si>
    <t>2</t>
  </si>
  <si>
    <t>VON</t>
  </si>
  <si>
    <t>Vedlejší a ostatní náklady</t>
  </si>
  <si>
    <t>{0646b73b-ee83-424b-b2c3-72b89f62da86}</t>
  </si>
  <si>
    <t>KRYCÍ LIST SOUPISU PRACÍ</t>
  </si>
  <si>
    <t>Objekt:</t>
  </si>
  <si>
    <t>SO - VN Ludkovice, oprava izolace stropu výusti odpadní štoly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</si>
  <si>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</si>
  <si>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</si>
  <si>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</si>
  <si>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</si>
  <si>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</si>
  <si>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</si>
  <si>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</si>
  <si>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</si>
  <si>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</si>
  <si>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</si>
  <si>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</si>
  <si>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</si>
  <si>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</si>
  <si>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</si>
  <si>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</si>
  <si>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</si>
  <si>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</si>
  <si>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</si>
  <si>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</si>
  <si>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</si>
  <si>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</si>
  <si>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</si>
  <si>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</si>
  <si>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</si>
  <si>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</si>
  <si>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</si>
  <si>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</si>
  <si>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</si>
  <si>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</si>
  <si>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</si>
  <si>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</si>
  <si>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</si>
  <si>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</si>
  <si>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</si>
  <si>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</si>
  <si>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</si>
  <si>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113107321</t>
  </si>
  <si>
    <t>Odstranění podkladu z kameniva drceného tl do 100 mm strojně pl do 50 m2</t>
  </si>
  <si>
    <t>m2</t>
  </si>
  <si>
    <t>4</t>
  </si>
  <si>
    <t>1917972598</t>
  </si>
  <si>
    <t>PP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</si>
  <si>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</si>
  <si>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Online PSC</t>
  </si>
  <si>
    <t>https://podminky.urs.cz/item/CS_URS_2021_02/113107321</t>
  </si>
  <si>
    <t>VV</t>
  </si>
  <si>
    <t>32</t>
  </si>
  <si>
    <t>114203103</t>
  </si>
  <si>
    <t>Rozebrání dlažeb z lomového kamene nebo betonových tvárnic do cementové malty</t>
  </si>
  <si>
    <t>m3</t>
  </si>
  <si>
    <t>1881649701</t>
  </si>
  <si>
    <t>Rozebrání dlažeb nebo záhozů s naložením na dopravní prostředek dlažeb z lomového kamene nebo betonových tvárnic do cementové malty se spárami zalitými cementovou maltou</t>
  </si>
  <si>
    <t>https://podminky.urs.cz/item/CS_URS_2021_02/114203103</t>
  </si>
  <si>
    <t>P</t>
  </si>
  <si>
    <t>Poznámka k položce:_x000d_
zůstává v majetku Povodí Moravy, s.p. pro další využití</t>
  </si>
  <si>
    <t>32*0,15</t>
  </si>
  <si>
    <t>3</t>
  </si>
  <si>
    <t>119001421</t>
  </si>
  <si>
    <t>Dočasné zajištění kabelů a kabelových tratí ze 3 volně ložených kabelů</t>
  </si>
  <si>
    <t>m</t>
  </si>
  <si>
    <t>996342955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</si>
  <si>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</si>
  <si>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</si>
  <si>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3*6 "3 x kabel VO"</t>
  </si>
  <si>
    <t>6 "kabel NN"</t>
  </si>
  <si>
    <t>Součet</t>
  </si>
  <si>
    <t>121103111</t>
  </si>
  <si>
    <t>Skrývka zemin schopných zúrodnění v rovině a svahu do 1:5</t>
  </si>
  <si>
    <t>284620048</t>
  </si>
  <si>
    <t xml:space="preserve">Skrývka zemin schopných zúrodnění  v rovině a ve sklonu do 1:5</t>
  </si>
  <si>
    <t>https://podminky.urs.cz/item/CS_URS_2021_02/121103111</t>
  </si>
  <si>
    <t>5,6*5,4*0,15</t>
  </si>
  <si>
    <t>5</t>
  </si>
  <si>
    <t>129001101</t>
  </si>
  <si>
    <t>Příplatek za ztížení odkopávky nebo prokopávky v blízkosti inženýrských sítí</t>
  </si>
  <si>
    <t>-593322345</t>
  </si>
  <si>
    <t>Příplatek k cenám vykopávek za ztížení vykopávky v blízkosti podzemního vedení nebo výbušnin v horninách jakékoliv třídy</t>
  </si>
  <si>
    <t>https://podminky.urs.cz/item/CS_URS_2021_02/129001101</t>
  </si>
  <si>
    <t>45,28*0,75 "počítány 3/4 výkopávek v blízkosti IS"</t>
  </si>
  <si>
    <t>6</t>
  </si>
  <si>
    <t>131151102</t>
  </si>
  <si>
    <t>Hloubení jam nezapažených v hornině třídy těžitelnosti I skupiny 1 a 2 objem do 50 m3 strojně</t>
  </si>
  <si>
    <t>2053877306</t>
  </si>
  <si>
    <t>Hloubení nezapažených jam a zářezů strojně s urovnáním dna do předepsaného profilu a spádu v hornině třídy těžitelnosti I skupiny 1 a 2 přes 20 do 50 m3</t>
  </si>
  <si>
    <t>https://podminky.urs.cz/item/CS_URS_2021_02/131151102</t>
  </si>
  <si>
    <t>45,28 "viz Technická zpráva - bilance zemních prací"</t>
  </si>
  <si>
    <t>7</t>
  </si>
  <si>
    <t>162351104</t>
  </si>
  <si>
    <t>Vodorovné přemístění přes 500 do 1000 m výkopku/sypaniny z horniny třídy těžitelnosti I skupiny 1 až 3</t>
  </si>
  <si>
    <t>-1738135268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</si>
  <si>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</si>
  <si>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https://podminky.urs.cz/item/CS_URS_2021_02/162351104</t>
  </si>
  <si>
    <t>5,6*5,4*0,15*2 "ornice - přesun na deponii a zpět"</t>
  </si>
  <si>
    <t>45,28+27,02 "přesun výkopku na deponii a zeminy pro zásyp zpět z deponie"</t>
  </si>
  <si>
    <t>8</t>
  </si>
  <si>
    <t>167151101</t>
  </si>
  <si>
    <t>Nakládání výkopku z hornin třídy těžitelnosti I skupiny 1 až 3 do 100 m3</t>
  </si>
  <si>
    <t>1805594303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</si>
  <si>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</si>
  <si>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</si>
  <si>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5,6*5,4*0,15 "ornice"</t>
  </si>
  <si>
    <t>27,02 "zemina pro zpětný zásyp"</t>
  </si>
  <si>
    <t>9</t>
  </si>
  <si>
    <t>174151101</t>
  </si>
  <si>
    <t>Zásyp jam, šachet rýh nebo kolem objektů sypaninou se zhutněním</t>
  </si>
  <si>
    <t>-1532072351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</si>
  <si>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</si>
  <si>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</si>
  <si>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27,02 "zpětný zásyp zeminou"</t>
  </si>
  <si>
    <t>11 "zásyp štěrkopískem"</t>
  </si>
  <si>
    <t>0,04 "obsyp drenážních výustí"</t>
  </si>
  <si>
    <t>10</t>
  </si>
  <si>
    <t>181351003</t>
  </si>
  <si>
    <t>Rozprostření ornice tl vrstvy do 200 mm pl do 100 m2 v rovině nebo ve svahu do 1:5 strojně</t>
  </si>
  <si>
    <t>-1674981445</t>
  </si>
  <si>
    <t>Rozprostření a urovnání ornice v rovině nebo ve svahu sklonu do 1:5 strojně při souvislé ploše do 100 m2, tl. vrstvy do 200 mm</t>
  </si>
  <si>
    <t>https://podminky.urs.cz/item/CS_URS_2021_02/181351003</t>
  </si>
  <si>
    <t>5,18/0,2</t>
  </si>
  <si>
    <t>11</t>
  </si>
  <si>
    <t>181411121</t>
  </si>
  <si>
    <t>Založení lučního trávníku výsevem pl do 1000 m2 v rovině a ve svahu do 1:5</t>
  </si>
  <si>
    <t>420665965</t>
  </si>
  <si>
    <t>Založení trávníku na půdě předem připravené plochy do 1000 m2 výsevem včetně utažení lučního v rovině nebo na svahu do 1:5</t>
  </si>
  <si>
    <t>https://podminky.urs.cz/item/CS_URS_2021_02/181411121</t>
  </si>
  <si>
    <t>12</t>
  </si>
  <si>
    <t>M</t>
  </si>
  <si>
    <t>00572472</t>
  </si>
  <si>
    <t>osivo směs travní krajinná-rovinná</t>
  </si>
  <si>
    <t>kg</t>
  </si>
  <si>
    <t>2070337720</t>
  </si>
  <si>
    <t>(5,18/0,2)*0,015</t>
  </si>
  <si>
    <t>0,389*0,02 'Přepočtené koeficientem množství</t>
  </si>
  <si>
    <t>Zakládání</t>
  </si>
  <si>
    <t>13</t>
  </si>
  <si>
    <t>212751R</t>
  </si>
  <si>
    <t>Trativod z drenážních trubek flexibilních PVC-U SN 8 perforace 180° otevřený výkop DN 100 větně zřízení obsypu</t>
  </si>
  <si>
    <t>-97988864</t>
  </si>
  <si>
    <t xml:space="preserve">Trativod z drenážních trubek flexibilních PVC-U SN 8 perforace 180° otevřený výkop DN 100
</t>
  </si>
  <si>
    <t>Poznámka k položce:_x000d_
Dodávka a montáž včetně kolen a drenážních zátek s mřížkou DN100</t>
  </si>
  <si>
    <t>23,9 "viz výkres D.6."</t>
  </si>
  <si>
    <t>14</t>
  </si>
  <si>
    <t>273322611</t>
  </si>
  <si>
    <t>Základové desky ze ŽB se zvýšenými nároky na prostředí tř. C 30/37</t>
  </si>
  <si>
    <t>1622719903</t>
  </si>
  <si>
    <t>Základy z betonu železového (bez výztuže) desky z betonu se zvýšenými nároky na prostředí tř. C 30/37</t>
  </si>
  <si>
    <t>https://podminky.urs.cz/item/CS_URS_2021_02/273322611</t>
  </si>
  <si>
    <t>Poznámka k položce:_x000d_
C30/37 XA1, XF3</t>
  </si>
  <si>
    <t>1,25 "betonová deska - viz Technická zpráva"</t>
  </si>
  <si>
    <t>273362021</t>
  </si>
  <si>
    <t>Výztuž základových desek svařovanými sítěmi Kari</t>
  </si>
  <si>
    <t>t</t>
  </si>
  <si>
    <t>-2061075695</t>
  </si>
  <si>
    <t>Výztuž základů desek ze svařovaných sítí z drátů typu KARI</t>
  </si>
  <si>
    <t>https://podminky.urs.cz/item/CS_URS_2021_02/273362021</t>
  </si>
  <si>
    <t>10*2,02/1000</t>
  </si>
  <si>
    <t>Svislé a kompletní konstrukce</t>
  </si>
  <si>
    <t>16</t>
  </si>
  <si>
    <t>321311116</t>
  </si>
  <si>
    <t>Konstrukce vodních staveb z betonu prostého mrazuvzdorného tř. C 30/37</t>
  </si>
  <si>
    <t>-654831654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</si>
  <si>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</si>
  <si>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https://podminky.urs.cz/item/CS_URS_2021_02/321311116</t>
  </si>
  <si>
    <t>0,3*0,3*0,2*2 "čela drenáže"</t>
  </si>
  <si>
    <t>17</t>
  </si>
  <si>
    <t>321351010</t>
  </si>
  <si>
    <t>Bednění konstrukcí vodních staveb rovinné - zřízení</t>
  </si>
  <si>
    <t>2003867272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</si>
  <si>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</si>
  <si>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https://podminky.urs.cz/item/CS_URS_2021_02/321351010</t>
  </si>
  <si>
    <t>0,2*0,3*4+0,3*0,3*4 "bednění čel drenáže"</t>
  </si>
  <si>
    <t>2,7*2+3,9*2 "bednění betonové desky"</t>
  </si>
  <si>
    <t>18</t>
  </si>
  <si>
    <t>321352010</t>
  </si>
  <si>
    <t>Bednění konstrukcí vodních staveb rovinné - odstranění</t>
  </si>
  <si>
    <t>-408671234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</si>
  <si>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</si>
  <si>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https://podminky.urs.cz/item/CS_URS_2021_02/321352010</t>
  </si>
  <si>
    <t>Vodorovné konstrukce</t>
  </si>
  <si>
    <t>19</t>
  </si>
  <si>
    <t>451313511</t>
  </si>
  <si>
    <t>Podkladní vrstva z betonu prostého se zvýšenými nároky na prostředí pod dlažbu tl do 100 mm</t>
  </si>
  <si>
    <t>-1154211930</t>
  </si>
  <si>
    <t>Podkladní vrstva z betonu prostého pod dlažbu se zvýšenými nároky na prostředí tl. do 100 mm</t>
  </si>
  <si>
    <t>https://podminky.urs.cz/item/CS_URS_2021_02/451313511</t>
  </si>
  <si>
    <t>Poznámka k položce:_x000d_
C25/30 XF1, XA1</t>
  </si>
  <si>
    <t>32 "viz Technická zpráva"</t>
  </si>
  <si>
    <t>20</t>
  </si>
  <si>
    <t>451315114</t>
  </si>
  <si>
    <t>Podkladní nebo výplňová vrstva z betonu C 12/15 tl do 100 mm</t>
  </si>
  <si>
    <t>2086973133</t>
  </si>
  <si>
    <t xml:space="preserve">Podkladní a výplňové vrstvy z betonu prostého  tloušťky do 100 mm, z betonu C 12/15</t>
  </si>
  <si>
    <t>https://podminky.urs.cz/item/CS_URS_2021_02/451315114</t>
  </si>
  <si>
    <t>Poznámka k položce:_x000d_
C 12/15 X0</t>
  </si>
  <si>
    <t>0,3*0,4*2 "podklad pod betonová čela"</t>
  </si>
  <si>
    <t>451504111</t>
  </si>
  <si>
    <t>Zřízení podkladní vrstvy z kameniva pod dlažbu tl do 100 mm</t>
  </si>
  <si>
    <t>1708876539</t>
  </si>
  <si>
    <t xml:space="preserve">Zřízení podkladní vrstvy z kameniva pod dlažbu  tl. do 100 mm</t>
  </si>
  <si>
    <t>https://podminky.urs.cz/item/CS_URS_2021_02/451504111</t>
  </si>
  <si>
    <t>22</t>
  </si>
  <si>
    <t>58333625</t>
  </si>
  <si>
    <t>kamenivo těžené hrubé frakce 4/8</t>
  </si>
  <si>
    <t>1816546194</t>
  </si>
  <si>
    <t>3,4*1,8 "obsyp potrubí"</t>
  </si>
  <si>
    <t>0,04*1,8 "obsyp drenážních výustí"</t>
  </si>
  <si>
    <t>23</t>
  </si>
  <si>
    <t>58343810</t>
  </si>
  <si>
    <t>kamenivo drcené hrubé frakce 4/8</t>
  </si>
  <si>
    <t>1191140673</t>
  </si>
  <si>
    <t>2,6*1,8 "podklad pod dlažbu"</t>
  </si>
  <si>
    <t>24</t>
  </si>
  <si>
    <t>58337331</t>
  </si>
  <si>
    <t>štěrkopísek frakce 0/22</t>
  </si>
  <si>
    <t>653418169</t>
  </si>
  <si>
    <t>11*1,8</t>
  </si>
  <si>
    <t>25</t>
  </si>
  <si>
    <t>465512127</t>
  </si>
  <si>
    <t>Dlažba z lomového kamene na sucho se zalitím spár cementovou maltou tl 200 mm</t>
  </si>
  <si>
    <t>890642295</t>
  </si>
  <si>
    <t xml:space="preserve">Dlažba z lomového kamene lomařsky upraveného  na sucho se zalitím spár cementovou maltou, tl. kamene 200 mm</t>
  </si>
  <si>
    <t>https://podminky.urs.cz/item/CS_URS_2021_02/465512127</t>
  </si>
  <si>
    <t>Poznámka k položce:_x000d_
MC 25</t>
  </si>
  <si>
    <t>Komunikace pozemní</t>
  </si>
  <si>
    <t>26</t>
  </si>
  <si>
    <t>596992122</t>
  </si>
  <si>
    <t>Impregnační nátěr betonové a kamenné dlažby beze spár hydrofobní dvojnásobný</t>
  </si>
  <si>
    <t>-480345912</t>
  </si>
  <si>
    <t>Impregnační nátěr konstrukcí z betonové nebo kamenné dlažby beze spár nebo zámkové dlažby hydrofobní na bázi silanu dvojnásobný</t>
  </si>
  <si>
    <t>https://podminky.urs.cz/item/CS_URS_2021_02/596992122</t>
  </si>
  <si>
    <t>10,53</t>
  </si>
  <si>
    <t>Ostatní konstrukce a práce, bourání</t>
  </si>
  <si>
    <t>27</t>
  </si>
  <si>
    <t>916231212</t>
  </si>
  <si>
    <t>Osazení chodníkového obrubníku betonového stojatého bez boční opěry do lože z betonu prostého</t>
  </si>
  <si>
    <t>2002883408</t>
  </si>
  <si>
    <t>Osazení chodníkového obrubníku betonového se zřízením lože, s vyplněním a zatřením spár cementovou maltou stojatého bez boční opěry, do lože z betonu prostého</t>
  </si>
  <si>
    <t>https://podminky.urs.cz/item/CS_URS_2021_02/916231212</t>
  </si>
  <si>
    <t>28</t>
  </si>
  <si>
    <t>59217002</t>
  </si>
  <si>
    <t>obrubník betonový zahradní šedý 1000x50x200mm</t>
  </si>
  <si>
    <t>1585125768</t>
  </si>
  <si>
    <t>29</t>
  </si>
  <si>
    <t>985121121</t>
  </si>
  <si>
    <t>Tryskání degradovaného betonu stěn a rubu kleneb vodou pod tlakem do 300 barů</t>
  </si>
  <si>
    <t>-1729731253</t>
  </si>
  <si>
    <t>Tryskání degradovaného betonu stěn, rubu kleneb a podlah vodou pod tlakem do 300 barů</t>
  </si>
  <si>
    <t>https://podminky.urs.cz/item/CS_URS_2021_02/985121121</t>
  </si>
  <si>
    <t>11 "očištění povrchu odpodní štoly"</t>
  </si>
  <si>
    <t>30</t>
  </si>
  <si>
    <t>985121122</t>
  </si>
  <si>
    <t>Tryskání degradovaného betonu stěn a rubu kleneb vodou pod tlakem přes 300 do 1250 barů</t>
  </si>
  <si>
    <t>2015104951</t>
  </si>
  <si>
    <t>Tryskání degradovaného betonu stěn, rubu kleneb a podlah vodou pod tlakem přes 300 do 1 250 barů</t>
  </si>
  <si>
    <t>https://podminky.urs.cz/item/CS_URS_2021_02/985121122</t>
  </si>
  <si>
    <t>2,5 "otryskání klenby odpadní štoly"</t>
  </si>
  <si>
    <t>31</t>
  </si>
  <si>
    <t>985311R</t>
  </si>
  <si>
    <t>Reprofilace líce kleneb a podhledů cementovou sanační maltou tl přes 10 do 20 mm</t>
  </si>
  <si>
    <t>1331263763</t>
  </si>
  <si>
    <t>2,5</t>
  </si>
  <si>
    <t>985331212</t>
  </si>
  <si>
    <t>Dodatečné vlepování betonářské výztuže D 10 mm do chemické malty včetně vyvrtání otvoru</t>
  </si>
  <si>
    <t>-1852795891</t>
  </si>
  <si>
    <t>Dodatečné vlepování betonářské výztuže včetně vyvrtání a vyčištění otvoru chemickou maltou průměr výztuže 10 mm</t>
  </si>
  <si>
    <t>https://podminky.urs.cz/item/CS_URS_2021_02/985331212</t>
  </si>
  <si>
    <t>0,08*22</t>
  </si>
  <si>
    <t>33</t>
  </si>
  <si>
    <t>54879431</t>
  </si>
  <si>
    <t>šroub kotevní Pz pro chemickou kotvu M10x130mm</t>
  </si>
  <si>
    <t>kus</t>
  </si>
  <si>
    <t>-462683699</t>
  </si>
  <si>
    <t>997</t>
  </si>
  <si>
    <t>Přesun sutě</t>
  </si>
  <si>
    <t>34</t>
  </si>
  <si>
    <t>997002511</t>
  </si>
  <si>
    <t>Vodorovné přemístění suti a vybouraných hmot bez naložení ale se složením a urovnáním do 1 km</t>
  </si>
  <si>
    <t>-1369193849</t>
  </si>
  <si>
    <t xml:space="preserve">Vodorovné přemístění suti a vybouraných hmot  bez naložení, se složením a hrubým urovnáním na vzdálenost do 1 km</t>
  </si>
  <si>
    <t>https://podminky.urs.cz/item/CS_URS_2021_02/997002511</t>
  </si>
  <si>
    <t>998</t>
  </si>
  <si>
    <t>Přesun hmot</t>
  </si>
  <si>
    <t>35</t>
  </si>
  <si>
    <t>998321011</t>
  </si>
  <si>
    <t>Přesun hmot pro hráze přehradní zemní a kamenité</t>
  </si>
  <si>
    <t>190856621</t>
  </si>
  <si>
    <t xml:space="preserve">Přesun hmot pro objekty hráze přehradní zemní a kamenité  dopravní vzdálenost do 500 m</t>
  </si>
  <si>
    <t>https://podminky.urs.cz/item/CS_URS_2021_02/998321011</t>
  </si>
  <si>
    <t>PSV</t>
  </si>
  <si>
    <t>Práce a dodávky PSV</t>
  </si>
  <si>
    <t>711</t>
  </si>
  <si>
    <t>Izolace proti vodě, vlhkosti a plynům</t>
  </si>
  <si>
    <t>36</t>
  </si>
  <si>
    <t>711191001</t>
  </si>
  <si>
    <t>Provedení adhezního můstku na vodorovné ploše</t>
  </si>
  <si>
    <t>204460952</t>
  </si>
  <si>
    <t>Provedení nátěru adhezního můstku na ploše vodorovné V</t>
  </si>
  <si>
    <t>https://podminky.urs.cz/item/CS_URS_2021_02/711191001</t>
  </si>
  <si>
    <t>22,03</t>
  </si>
  <si>
    <t>37</t>
  </si>
  <si>
    <t>23152412</t>
  </si>
  <si>
    <t>penetrace adhezní na porézní podklady</t>
  </si>
  <si>
    <t>-1522837305</t>
  </si>
  <si>
    <t>22,03*0,12075 'Přepočtené koeficientem množství</t>
  </si>
  <si>
    <t>VRN</t>
  </si>
  <si>
    <t>Vedlejší rozpočtové náklady</t>
  </si>
  <si>
    <t>VRN4</t>
  </si>
  <si>
    <t>Inženýrská činnost</t>
  </si>
  <si>
    <t>38</t>
  </si>
  <si>
    <t>043154000</t>
  </si>
  <si>
    <t>Zkoušky hutnicí</t>
  </si>
  <si>
    <t>ks</t>
  </si>
  <si>
    <t>1024</t>
  </si>
  <si>
    <t>401396452</t>
  </si>
  <si>
    <t>https://podminky.urs.cz/item/CS_URS_2021_02/043154000</t>
  </si>
  <si>
    <t>Poznámka k položce:_x000d_
Zkouška Prostor Standard 95%</t>
  </si>
  <si>
    <t>VON - Vedlejší a ostatní náklady</t>
  </si>
  <si>
    <t xml:space="preserve">    0 - Vedlejší rozpočtové náklady</t>
  </si>
  <si>
    <t xml:space="preserve">      A0 - Ostatní náklady spojené s realizací stavby</t>
  </si>
  <si>
    <t xml:space="preserve">    VRN1 - Průzkumné, geodetické a projektové práce</t>
  </si>
  <si>
    <t>012103000</t>
  </si>
  <si>
    <t>Geodetické práce před výstavbou</t>
  </si>
  <si>
    <t>Kč</t>
  </si>
  <si>
    <t>1252161844</t>
  </si>
  <si>
    <t>Průzkumné, geodetické a projektové práce geodetické práce před výstavbou</t>
  </si>
  <si>
    <t>https://podminky.urs.cz/item/CS_URS_2021_02/012103000</t>
  </si>
  <si>
    <t>Poznámka k položce:_x000d_
- náklady na vytýčení IS</t>
  </si>
  <si>
    <t>012203000</t>
  </si>
  <si>
    <t>Geodetické práce při provádění stavby</t>
  </si>
  <si>
    <t>-1563840451</t>
  </si>
  <si>
    <t>Průzkumné, geodetické a projektové práce geodetické práce při provádění stavby</t>
  </si>
  <si>
    <t>https://podminky.urs.cz/item/CS_URS_2021_02/012203000</t>
  </si>
  <si>
    <t>Poznámka k položce:_x000d_
- náklady na vytýčení stavby před zahájením prací</t>
  </si>
  <si>
    <t>012303000</t>
  </si>
  <si>
    <t>Geodetické práce po výstavbě</t>
  </si>
  <si>
    <t>526648575</t>
  </si>
  <si>
    <t>Průzkumné, geodetické a projektové práce geodetické práce po výstavbě</t>
  </si>
  <si>
    <t>https://podminky.urs.cz/item/CS_URS_2021_02/012303000</t>
  </si>
  <si>
    <t>Poznámka k položce:_x000d_
- náklady na zaměření dokončeného díla</t>
  </si>
  <si>
    <t>020001000</t>
  </si>
  <si>
    <t>Příprava staveniště</t>
  </si>
  <si>
    <t>-965166171</t>
  </si>
  <si>
    <t>Základní rozdělení průvodních činností a nákladů příprava staveniště</t>
  </si>
  <si>
    <t>https://podminky.urs.cz/item/CS_URS_2021_02/020001000</t>
  </si>
  <si>
    <t xml:space="preserve">Poznámka k položce:_x000d_
Zřízení a odstranění zařízení stavenište pro projekt v rozsahu dle charakteru stavby, potřeb_x000d_
objednatele a zhotovitele._x000d_
(buňka pro mistra, uzavřený sklad, osvětlení, buňka sociálního zařízení – umývárna, suché_x000d_
WC, šatny a sociální zázemí pracovníků)._x000d_
• Oplocení skládek_x000d_
• Napojení staveništních buněk na elektrickou energii a vodu, a zneškodnování splaškových_x000d_
vod. Dle možností lokality, potřeb zhotovitele a požadavku objednatele._x000d_
• Ohrazení staveniště_x000d_
• Výstražné značení_x000d_
• Osvětlení stavenište v nočních hodinách_x000d_
• V rámci této položky je zahrnuta i mimostaveništní doprava zhotovitele a další ostatní vlivy a_x000d_
náklady zhotovitele_x000d_
• Instalace, zajištění a údržba provizorního dopravního značení během celého období platnosti_x000d_
provizorního značení (dle vyhl. 30/2001 Sb.) na komunikacích ovlivněných stavbou. Rozsah a_x000d_
návaznost dle postupu prací Zhotovitele._x000d_
• zajištění, montáž a demontáž pracovních plošin, lešení apod._x000d_
</t>
  </si>
  <si>
    <t>031203000</t>
  </si>
  <si>
    <t>Terénní úpravy pro zařízení staveniště</t>
  </si>
  <si>
    <t>-1639049899</t>
  </si>
  <si>
    <t>Zařízení staveniště související (přípravné) práce terénní úpravy pro zařízení staveniště</t>
  </si>
  <si>
    <t>https://podminky.urs.cz/item/CS_URS_2021_02/031203000</t>
  </si>
  <si>
    <t>039103000</t>
  </si>
  <si>
    <t>Rozebrání, bourání a odvoz zařízení staveniště</t>
  </si>
  <si>
    <t>520701731</t>
  </si>
  <si>
    <t>Zařízení staveniště zrušení zařízení staveniště rozebrání, bourání a odvoz</t>
  </si>
  <si>
    <t>https://podminky.urs.cz/item/CS_URS_2021_02/039103000</t>
  </si>
  <si>
    <t>039203000</t>
  </si>
  <si>
    <t>Úprava terénu po zrušení zařízení staveniště</t>
  </si>
  <si>
    <t>-1836336126</t>
  </si>
  <si>
    <t>Zařízení staveniště zrušení zařízení staveniště úprava terénu</t>
  </si>
  <si>
    <t>https://podminky.urs.cz/item/CS_URS_2021_02/039203000</t>
  </si>
  <si>
    <t>042503000</t>
  </si>
  <si>
    <t>Plán BOZP na staveništi</t>
  </si>
  <si>
    <t>986441286</t>
  </si>
  <si>
    <t>Inženýrská činnost posudky plán BOZP na staveništi</t>
  </si>
  <si>
    <t>https://podminky.urs.cz/item/CS_URS_2021_02/042503000</t>
  </si>
  <si>
    <t>A0</t>
  </si>
  <si>
    <t>Ostatní náklady spojené s realizací stavby</t>
  </si>
  <si>
    <t>OST 1</t>
  </si>
  <si>
    <t>Ostatní náklady před zahájením stavby</t>
  </si>
  <si>
    <t>-996817607</t>
  </si>
  <si>
    <t xml:space="preserve">Poznámka k položce:_x000d_
- náklady na doplnění havarijního plánu_x000d_
- náklady na doplnění povodňového plánu_x000d_
- zpracování technologických postupů a plánů kontrol_x000d_
_x000d_
</t>
  </si>
  <si>
    <t>OST 2</t>
  </si>
  <si>
    <t>Ostatní náklady v průběhu realizace a po realizaci stavby</t>
  </si>
  <si>
    <t>512</t>
  </si>
  <si>
    <t>1207864598</t>
  </si>
  <si>
    <t xml:space="preserve">Poznámka k položce:_x000d_
- pasportizace stavbou dotčených ploch a objektů před a po stavbě_x000d_
- fotografická dokumentace veškerých konstrukcí, které budou v průběhus tavby skryty nebo zakryty, vč. opatření této dokumentace datem a popisem jednotlivých záběrů a uložení na CD_x000d_
- všechny další nutné náklady k řádnému a úplnému zhotovení předmětu díla zřejmé ze zdávací dokumentace_x000d_
</t>
  </si>
  <si>
    <t>VRN1</t>
  </si>
  <si>
    <t>Průzkumné, geodetické a projektové práce</t>
  </si>
  <si>
    <t>011103000</t>
  </si>
  <si>
    <t>Geologický průzkum bez rozlišení</t>
  </si>
  <si>
    <t>…</t>
  </si>
  <si>
    <t>-837730040</t>
  </si>
  <si>
    <t>https://podminky.urs.cz/item/CS_URS_2021_02/011103000</t>
  </si>
  <si>
    <t xml:space="preserve">Poznámka k položce:_x000d_
Měření vlhkosti zeminy z výkopu pro zpětný zásyp geotechnikem </t>
  </si>
  <si>
    <t>013254000</t>
  </si>
  <si>
    <t>Dokumentace skutečného provedení stavby</t>
  </si>
  <si>
    <t>-521243694</t>
  </si>
  <si>
    <t>Průzkumné, geodetické a projektové práce projektové práce dokumentace stavby (výkresová a textová) skutečného provedení stavby</t>
  </si>
  <si>
    <t>https://podminky.urs.cz/item/CS_URS_2021_02/013254000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</si>
</sst>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321" TargetMode="External" /><Relationship Id="rId2" Type="http://schemas.openxmlformats.org/officeDocument/2006/relationships/hyperlink" Target="https://podminky.urs.cz/item/CS_URS_2021_02/114203103" TargetMode="External" /><Relationship Id="rId3" Type="http://schemas.openxmlformats.org/officeDocument/2006/relationships/hyperlink" Target="https://podminky.urs.cz/item/CS_URS_2021_02/119001421" TargetMode="External" /><Relationship Id="rId4" Type="http://schemas.openxmlformats.org/officeDocument/2006/relationships/hyperlink" Target="https://podminky.urs.cz/item/CS_URS_2021_02/121103111" TargetMode="External" /><Relationship Id="rId5" Type="http://schemas.openxmlformats.org/officeDocument/2006/relationships/hyperlink" Target="https://podminky.urs.cz/item/CS_URS_2021_02/129001101" TargetMode="External" /><Relationship Id="rId6" Type="http://schemas.openxmlformats.org/officeDocument/2006/relationships/hyperlink" Target="https://podminky.urs.cz/item/CS_URS_2021_02/131151102" TargetMode="External" /><Relationship Id="rId7" Type="http://schemas.openxmlformats.org/officeDocument/2006/relationships/hyperlink" Target="https://podminky.urs.cz/item/CS_URS_2021_02/162351104" TargetMode="External" /><Relationship Id="rId8" Type="http://schemas.openxmlformats.org/officeDocument/2006/relationships/hyperlink" Target="https://podminky.urs.cz/item/CS_URS_2021_02/167151101" TargetMode="External" /><Relationship Id="rId9" Type="http://schemas.openxmlformats.org/officeDocument/2006/relationships/hyperlink" Target="https://podminky.urs.cz/item/CS_URS_2021_02/174151101" TargetMode="External" /><Relationship Id="rId10" Type="http://schemas.openxmlformats.org/officeDocument/2006/relationships/hyperlink" Target="https://podminky.urs.cz/item/CS_URS_2021_02/181351003" TargetMode="External" /><Relationship Id="rId11" Type="http://schemas.openxmlformats.org/officeDocument/2006/relationships/hyperlink" Target="https://podminky.urs.cz/item/CS_URS_2021_02/181411121" TargetMode="External" /><Relationship Id="rId12" Type="http://schemas.openxmlformats.org/officeDocument/2006/relationships/hyperlink" Target="https://podminky.urs.cz/item/CS_URS_2021_02/273322611" TargetMode="External" /><Relationship Id="rId13" Type="http://schemas.openxmlformats.org/officeDocument/2006/relationships/hyperlink" Target="https://podminky.urs.cz/item/CS_URS_2021_02/273362021" TargetMode="External" /><Relationship Id="rId14" Type="http://schemas.openxmlformats.org/officeDocument/2006/relationships/hyperlink" Target="https://podminky.urs.cz/item/CS_URS_2021_02/321311116" TargetMode="External" /><Relationship Id="rId15" Type="http://schemas.openxmlformats.org/officeDocument/2006/relationships/hyperlink" Target="https://podminky.urs.cz/item/CS_URS_2021_02/321351010" TargetMode="External" /><Relationship Id="rId16" Type="http://schemas.openxmlformats.org/officeDocument/2006/relationships/hyperlink" Target="https://podminky.urs.cz/item/CS_URS_2021_02/321352010" TargetMode="External" /><Relationship Id="rId17" Type="http://schemas.openxmlformats.org/officeDocument/2006/relationships/hyperlink" Target="https://podminky.urs.cz/item/CS_URS_2021_02/451313511" TargetMode="External" /><Relationship Id="rId18" Type="http://schemas.openxmlformats.org/officeDocument/2006/relationships/hyperlink" Target="https://podminky.urs.cz/item/CS_URS_2021_02/451315114" TargetMode="External" /><Relationship Id="rId19" Type="http://schemas.openxmlformats.org/officeDocument/2006/relationships/hyperlink" Target="https://podminky.urs.cz/item/CS_URS_2021_02/451504111" TargetMode="External" /><Relationship Id="rId20" Type="http://schemas.openxmlformats.org/officeDocument/2006/relationships/hyperlink" Target="https://podminky.urs.cz/item/CS_URS_2021_02/465512127" TargetMode="External" /><Relationship Id="rId21" Type="http://schemas.openxmlformats.org/officeDocument/2006/relationships/hyperlink" Target="https://podminky.urs.cz/item/CS_URS_2021_02/596992122" TargetMode="External" /><Relationship Id="rId22" Type="http://schemas.openxmlformats.org/officeDocument/2006/relationships/hyperlink" Target="https://podminky.urs.cz/item/CS_URS_2021_02/916231212" TargetMode="External" /><Relationship Id="rId23" Type="http://schemas.openxmlformats.org/officeDocument/2006/relationships/hyperlink" Target="https://podminky.urs.cz/item/CS_URS_2021_02/985121121" TargetMode="External" /><Relationship Id="rId24" Type="http://schemas.openxmlformats.org/officeDocument/2006/relationships/hyperlink" Target="https://podminky.urs.cz/item/CS_URS_2021_02/985121122" TargetMode="External" /><Relationship Id="rId25" Type="http://schemas.openxmlformats.org/officeDocument/2006/relationships/hyperlink" Target="https://podminky.urs.cz/item/CS_URS_2021_02/985331212" TargetMode="External" /><Relationship Id="rId26" Type="http://schemas.openxmlformats.org/officeDocument/2006/relationships/hyperlink" Target="https://podminky.urs.cz/item/CS_URS_2021_02/997002511" TargetMode="External" /><Relationship Id="rId27" Type="http://schemas.openxmlformats.org/officeDocument/2006/relationships/hyperlink" Target="https://podminky.urs.cz/item/CS_URS_2021_02/998321011" TargetMode="External" /><Relationship Id="rId28" Type="http://schemas.openxmlformats.org/officeDocument/2006/relationships/hyperlink" Target="https://podminky.urs.cz/item/CS_URS_2021_02/711191001" TargetMode="External" /><Relationship Id="rId29" Type="http://schemas.openxmlformats.org/officeDocument/2006/relationships/hyperlink" Target="https://podminky.urs.cz/item/CS_URS_2021_02/043154000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103000" TargetMode="External" /><Relationship Id="rId2" Type="http://schemas.openxmlformats.org/officeDocument/2006/relationships/hyperlink" Target="https://podminky.urs.cz/item/CS_URS_2021_02/012203000" TargetMode="External" /><Relationship Id="rId3" Type="http://schemas.openxmlformats.org/officeDocument/2006/relationships/hyperlink" Target="https://podminky.urs.cz/item/CS_URS_2021_02/012303000" TargetMode="External" /><Relationship Id="rId4" Type="http://schemas.openxmlformats.org/officeDocument/2006/relationships/hyperlink" Target="https://podminky.urs.cz/item/CS_URS_2021_02/020001000" TargetMode="External" /><Relationship Id="rId5" Type="http://schemas.openxmlformats.org/officeDocument/2006/relationships/hyperlink" Target="https://podminky.urs.cz/item/CS_URS_2021_02/031203000" TargetMode="External" /><Relationship Id="rId6" Type="http://schemas.openxmlformats.org/officeDocument/2006/relationships/hyperlink" Target="https://podminky.urs.cz/item/CS_URS_2021_02/039103000" TargetMode="External" /><Relationship Id="rId7" Type="http://schemas.openxmlformats.org/officeDocument/2006/relationships/hyperlink" Target="https://podminky.urs.cz/item/CS_URS_2021_02/039203000" TargetMode="External" /><Relationship Id="rId8" Type="http://schemas.openxmlformats.org/officeDocument/2006/relationships/hyperlink" Target="https://podminky.urs.cz/item/CS_URS_2021_02/042503000" TargetMode="External" /><Relationship Id="rId9" Type="http://schemas.openxmlformats.org/officeDocument/2006/relationships/hyperlink" Target="https://podminky.urs.cz/item/CS_URS_2021_02/011103000" TargetMode="External" /><Relationship Id="rId10" Type="http://schemas.openxmlformats.org/officeDocument/2006/relationships/hyperlink" Target="https://podminky.urs.cz/item/CS_URS_2021_02/013254000" TargetMode="External" /><Relationship Id="rId1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37</v>
      </c>
      <c r="AO17" s="21"/>
      <c r="AP17" s="21"/>
      <c r="AQ17" s="21"/>
      <c r="AR17" s="19"/>
      <c r="BE17" s="30"/>
      <c r="BS17" s="16" t="s">
        <v>38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37</v>
      </c>
      <c r="AO20" s="21"/>
      <c r="AP20" s="21"/>
      <c r="AQ20" s="21"/>
      <c r="AR20" s="19"/>
      <c r="BE20" s="30"/>
      <c r="BS20" s="16" t="s">
        <v>38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55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56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57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56</v>
      </c>
      <c r="AI60" s="41"/>
      <c r="AJ60" s="41"/>
      <c r="AK60" s="41"/>
      <c r="AL60" s="41"/>
      <c r="AM60" s="63" t="s">
        <v>57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58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59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56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57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56</v>
      </c>
      <c r="AI75" s="41"/>
      <c r="AJ75" s="41"/>
      <c r="AK75" s="41"/>
      <c r="AL75" s="41"/>
      <c r="AM75" s="63" t="s">
        <v>57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60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4930/006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VN Ludkovice, oprava izolace stropu výusti odpadní štoly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Ludkovice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24</v>
      </c>
      <c r="AJ87" s="39"/>
      <c r="AK87" s="39"/>
      <c r="AL87" s="39"/>
      <c r="AM87" s="78" t="str">
        <f>IF(AN8= "","",AN8)</f>
        <v>27. 10. 2021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26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Povodí Moravy, s.p.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34</v>
      </c>
      <c r="AJ89" s="39"/>
      <c r="AK89" s="39"/>
      <c r="AL89" s="39"/>
      <c r="AM89" s="79" t="str">
        <f>IF(E17="","",E17)</f>
        <v xml:space="preserve">Vodohospodářský rozvoj a výstavba a.s. </v>
      </c>
      <c r="AN89" s="70"/>
      <c r="AO89" s="70"/>
      <c r="AP89" s="70"/>
      <c r="AQ89" s="39"/>
      <c r="AR89" s="43"/>
      <c r="AS89" s="80" t="s">
        <v>61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25.65" customHeight="1">
      <c r="A90" s="37"/>
      <c r="B90" s="38"/>
      <c r="C90" s="31" t="s">
        <v>32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39</v>
      </c>
      <c r="AJ90" s="39"/>
      <c r="AK90" s="39"/>
      <c r="AL90" s="39"/>
      <c r="AM90" s="79" t="str">
        <f>IF(E20="","",E20)</f>
        <v xml:space="preserve">Vodohospodářský rozvoj a výstavba a.s.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62</v>
      </c>
      <c r="D92" s="93"/>
      <c r="E92" s="93"/>
      <c r="F92" s="93"/>
      <c r="G92" s="93"/>
      <c r="H92" s="94"/>
      <c r="I92" s="95" t="s">
        <v>63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64</v>
      </c>
      <c r="AH92" s="93"/>
      <c r="AI92" s="93"/>
      <c r="AJ92" s="93"/>
      <c r="AK92" s="93"/>
      <c r="AL92" s="93"/>
      <c r="AM92" s="93"/>
      <c r="AN92" s="95" t="s">
        <v>65</v>
      </c>
      <c r="AO92" s="93"/>
      <c r="AP92" s="97"/>
      <c r="AQ92" s="98" t="s">
        <v>66</v>
      </c>
      <c r="AR92" s="43"/>
      <c r="AS92" s="99" t="s">
        <v>67</v>
      </c>
      <c r="AT92" s="100" t="s">
        <v>68</v>
      </c>
      <c r="AU92" s="100" t="s">
        <v>69</v>
      </c>
      <c r="AV92" s="100" t="s">
        <v>70</v>
      </c>
      <c r="AW92" s="100" t="s">
        <v>71</v>
      </c>
      <c r="AX92" s="100" t="s">
        <v>72</v>
      </c>
      <c r="AY92" s="100" t="s">
        <v>73</v>
      </c>
      <c r="AZ92" s="100" t="s">
        <v>74</v>
      </c>
      <c r="BA92" s="100" t="s">
        <v>75</v>
      </c>
      <c r="BB92" s="100" t="s">
        <v>76</v>
      </c>
      <c r="BC92" s="100" t="s">
        <v>77</v>
      </c>
      <c r="BD92" s="101" t="s">
        <v>78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79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80</v>
      </c>
      <c r="BT94" s="116" t="s">
        <v>81</v>
      </c>
      <c r="BU94" s="117" t="s">
        <v>82</v>
      </c>
      <c r="BV94" s="116" t="s">
        <v>83</v>
      </c>
      <c r="BW94" s="116" t="s">
        <v>5</v>
      </c>
      <c r="BX94" s="116" t="s">
        <v>84</v>
      </c>
      <c r="CL94" s="116" t="s">
        <v>19</v>
      </c>
    </row>
    <row r="95" s="7" customFormat="1" ht="24.75" customHeight="1">
      <c r="A95" s="118" t="s">
        <v>85</v>
      </c>
      <c r="B95" s="119"/>
      <c r="C95" s="120"/>
      <c r="D95" s="121" t="s">
        <v>86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- VN Ludkovice, oprava...'!J30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'SO - VN Ludkovice, oprava...'!P129</f>
        <v>0</v>
      </c>
      <c r="AV95" s="127">
        <f>'SO - VN Ludkovice, oprava...'!J33</f>
        <v>0</v>
      </c>
      <c r="AW95" s="127">
        <f>'SO - VN Ludkovice, oprava...'!J34</f>
        <v>0</v>
      </c>
      <c r="AX95" s="127">
        <f>'SO - VN Ludkovice, oprava...'!J35</f>
        <v>0</v>
      </c>
      <c r="AY95" s="127">
        <f>'SO - VN Ludkovice, oprava...'!J36</f>
        <v>0</v>
      </c>
      <c r="AZ95" s="127">
        <f>'SO - VN Ludkovice, oprava...'!F33</f>
        <v>0</v>
      </c>
      <c r="BA95" s="127">
        <f>'SO - VN Ludkovice, oprava...'!F34</f>
        <v>0</v>
      </c>
      <c r="BB95" s="127">
        <f>'SO - VN Ludkovice, oprava...'!F35</f>
        <v>0</v>
      </c>
      <c r="BC95" s="127">
        <f>'SO - VN Ludkovice, oprava...'!F36</f>
        <v>0</v>
      </c>
      <c r="BD95" s="129">
        <f>'SO - VN Ludkovice, oprava...'!F37</f>
        <v>0</v>
      </c>
      <c r="BE95" s="7"/>
      <c r="BT95" s="130" t="s">
        <v>88</v>
      </c>
      <c r="BV95" s="130" t="s">
        <v>83</v>
      </c>
      <c r="BW95" s="130" t="s">
        <v>89</v>
      </c>
      <c r="BX95" s="130" t="s">
        <v>5</v>
      </c>
      <c r="CL95" s="130" t="s">
        <v>19</v>
      </c>
      <c r="CM95" s="130" t="s">
        <v>90</v>
      </c>
    </row>
    <row r="96" s="7" customFormat="1" ht="16.5" customHeight="1">
      <c r="A96" s="118" t="s">
        <v>85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'VON - Vedlejší a ostatní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31">
        <v>0</v>
      </c>
      <c r="AT96" s="132">
        <f>ROUND(SUM(AV96:AW96),2)</f>
        <v>0</v>
      </c>
      <c r="AU96" s="133">
        <f>'VON - Vedlejší a ostatní ...'!P120</f>
        <v>0</v>
      </c>
      <c r="AV96" s="132">
        <f>'VON - Vedlejší a ostatní ...'!J33</f>
        <v>0</v>
      </c>
      <c r="AW96" s="132">
        <f>'VON - Vedlejší a ostatní ...'!J34</f>
        <v>0</v>
      </c>
      <c r="AX96" s="132">
        <f>'VON - Vedlejší a ostatní ...'!J35</f>
        <v>0</v>
      </c>
      <c r="AY96" s="132">
        <f>'VON - Vedlejší a ostatní ...'!J36</f>
        <v>0</v>
      </c>
      <c r="AZ96" s="132">
        <f>'VON - Vedlejší a ostatní ...'!F33</f>
        <v>0</v>
      </c>
      <c r="BA96" s="132">
        <f>'VON - Vedlejší a ostatní ...'!F34</f>
        <v>0</v>
      </c>
      <c r="BB96" s="132">
        <f>'VON - Vedlejší a ostatní ...'!F35</f>
        <v>0</v>
      </c>
      <c r="BC96" s="132">
        <f>'VON - Vedlejší a ostatní ...'!F36</f>
        <v>0</v>
      </c>
      <c r="BD96" s="134">
        <f>'VON - Vedlejší a ostatní ...'!F37</f>
        <v>0</v>
      </c>
      <c r="BE96" s="7"/>
      <c r="BT96" s="130" t="s">
        <v>88</v>
      </c>
      <c r="BV96" s="130" t="s">
        <v>83</v>
      </c>
      <c r="BW96" s="130" t="s">
        <v>93</v>
      </c>
      <c r="BX96" s="130" t="s">
        <v>5</v>
      </c>
      <c r="CL96" s="130" t="s">
        <v>19</v>
      </c>
      <c r="CM96" s="130" t="s">
        <v>90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f5naZTZMWXqa6/mBZAQFfy6KukOlrGlnSFsbuhqvG0feIn53w9LDGWdJn9X72IHfC0fWWu4l2iMa5FsUzSUSCg==" hashValue="SbrRCqX5kPpY5Bie5HUxbMACdRB3rr+KKQD0tOklu6W6gDBpeew0V9X9hJiPf0dcNxKSI1JZrJ5oKxccwNAFL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- VN Ludkovice, oprava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VN Ludkovice, oprava izolace stropu výusti odpadní štoly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27. 10. 2021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31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34</v>
      </c>
      <c r="E20" s="37"/>
      <c r="F20" s="37"/>
      <c r="G20" s="37"/>
      <c r="H20" s="37"/>
      <c r="I20" s="139" t="s">
        <v>27</v>
      </c>
      <c r="J20" s="142" t="s">
        <v>35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36</v>
      </c>
      <c r="F21" s="37"/>
      <c r="G21" s="37"/>
      <c r="H21" s="37"/>
      <c r="I21" s="139" t="s">
        <v>30</v>
      </c>
      <c r="J21" s="142" t="s">
        <v>37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39</v>
      </c>
      <c r="E23" s="37"/>
      <c r="F23" s="37"/>
      <c r="G23" s="37"/>
      <c r="H23" s="37"/>
      <c r="I23" s="139" t="s">
        <v>27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30</v>
      </c>
      <c r="J24" s="142" t="s">
        <v>37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ROUND((SUM(BE129:BE306)),  2)</f>
        <v>0</v>
      </c>
      <c r="G33" s="37"/>
      <c r="H33" s="37"/>
      <c r="I33" s="154">
        <v>0.20999999999999999</v>
      </c>
      <c r="J33" s="153">
        <f>ROUND(((SUM(BE129:BE306))*I33),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ROUND((SUM(BF129:BF306)),  2)</f>
        <v>0</v>
      </c>
      <c r="G34" s="37"/>
      <c r="H34" s="37"/>
      <c r="I34" s="154">
        <v>0.14999999999999999</v>
      </c>
      <c r="J34" s="153">
        <f>ROUND(((SUM(BF129:BF306))*I34),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ROUND((SUM(BG129:BG306)),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ROUND((SUM(BH129:BH306)),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ROUND((SUM(BI129:BI306)),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VN Ludkovice, oprava izolace stropu výusti odpadní štoly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SO - VN Ludkovice, oprava izolace stropu výusti odpadní štoly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>Ludkovice</v>
      </c>
      <c r="G89" s="39"/>
      <c r="H89" s="39"/>
      <c r="I89" s="31" t="s">
        <v>24</v>
      </c>
      <c r="J89" s="78" t="str">
        <f>IF(J12="","",J12)</f>
        <v>27. 10. 2021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26</v>
      </c>
      <c r="D91" s="39"/>
      <c r="E91" s="39"/>
      <c r="F91" s="26" t="str">
        <f>E15</f>
        <v xml:space="preserve">Povodí Moravy, s.p. </v>
      </c>
      <c r="G91" s="39"/>
      <c r="H91" s="39"/>
      <c r="I91" s="31" t="s">
        <v>34</v>
      </c>
      <c r="J91" s="35" t="str">
        <f>E21</f>
        <v xml:space="preserve">Vodohospodářský rozvoj a výstavba a.s.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32</v>
      </c>
      <c r="D92" s="39"/>
      <c r="E92" s="39"/>
      <c r="F92" s="26" t="str">
        <f>IF(E18="","",E18)</f>
        <v>Vyplň údaj</v>
      </c>
      <c r="G92" s="39"/>
      <c r="H92" s="39"/>
      <c r="I92" s="31" t="s">
        <v>39</v>
      </c>
      <c r="J92" s="35" t="str">
        <f>E24</f>
        <v xml:space="preserve">Vodohospodářský rozvoj a výstavba a.s.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J131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J190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105</v>
      </c>
      <c r="E100" s="187"/>
      <c r="F100" s="187"/>
      <c r="G100" s="187"/>
      <c r="H100" s="187"/>
      <c r="I100" s="187"/>
      <c r="J100" s="188">
        <f>J204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J222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107</v>
      </c>
      <c r="E102" s="187"/>
      <c r="F102" s="187"/>
      <c r="G102" s="187"/>
      <c r="H102" s="187"/>
      <c r="I102" s="187"/>
      <c r="J102" s="188">
        <f>J253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108</v>
      </c>
      <c r="E103" s="187"/>
      <c r="F103" s="187"/>
      <c r="G103" s="187"/>
      <c r="H103" s="187"/>
      <c r="I103" s="187"/>
      <c r="J103" s="188">
        <f>J258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109</v>
      </c>
      <c r="E104" s="187"/>
      <c r="F104" s="187"/>
      <c r="G104" s="187"/>
      <c r="H104" s="187"/>
      <c r="I104" s="187"/>
      <c r="J104" s="188">
        <f>J283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110</v>
      </c>
      <c r="E105" s="187"/>
      <c r="F105" s="187"/>
      <c r="G105" s="187"/>
      <c r="H105" s="187"/>
      <c r="I105" s="187"/>
      <c r="J105" s="188">
        <f>J287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111</v>
      </c>
      <c r="E106" s="181"/>
      <c r="F106" s="181"/>
      <c r="G106" s="181"/>
      <c r="H106" s="181"/>
      <c r="I106" s="181"/>
      <c r="J106" s="182">
        <f>J291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112</v>
      </c>
      <c r="E107" s="187"/>
      <c r="F107" s="187"/>
      <c r="G107" s="187"/>
      <c r="H107" s="187"/>
      <c r="I107" s="187"/>
      <c r="J107" s="188">
        <f>J292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113</v>
      </c>
      <c r="E108" s="181"/>
      <c r="F108" s="181"/>
      <c r="G108" s="181"/>
      <c r="H108" s="181"/>
      <c r="I108" s="181"/>
      <c r="J108" s="182">
        <f>J300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114</v>
      </c>
      <c r="E109" s="187"/>
      <c r="F109" s="187"/>
      <c r="G109" s="187"/>
      <c r="H109" s="187"/>
      <c r="I109" s="187"/>
      <c r="J109" s="188">
        <f>J301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73" t="str">
        <f>E7</f>
        <v>VN Ludkovice, oprava izolace stropu výusti odpadní štoly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95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30" customHeight="1">
      <c r="A121" s="37"/>
      <c r="B121" s="38"/>
      <c r="C121" s="39"/>
      <c r="D121" s="39"/>
      <c r="E121" s="75" t="str">
        <f>E9</f>
        <v>SO - VN Ludkovice, oprava izolace stropu výusti odpadní štoly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22</v>
      </c>
      <c r="D123" s="39"/>
      <c r="E123" s="39"/>
      <c r="F123" s="26" t="str">
        <f>F12</f>
        <v>Ludkovice</v>
      </c>
      <c r="G123" s="39"/>
      <c r="H123" s="39"/>
      <c r="I123" s="31" t="s">
        <v>24</v>
      </c>
      <c r="J123" s="78" t="str">
        <f>IF(J12="","",J12)</f>
        <v>27. 10. 2021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5.65" customHeight="1">
      <c r="A125" s="37"/>
      <c r="B125" s="38"/>
      <c r="C125" s="31" t="s">
        <v>26</v>
      </c>
      <c r="D125" s="39"/>
      <c r="E125" s="39"/>
      <c r="F125" s="26" t="str">
        <f>E15</f>
        <v xml:space="preserve">Povodí Moravy, s.p. </v>
      </c>
      <c r="G125" s="39"/>
      <c r="H125" s="39"/>
      <c r="I125" s="31" t="s">
        <v>34</v>
      </c>
      <c r="J125" s="35" t="str">
        <f>E21</f>
        <v xml:space="preserve">Vodohospodářský rozvoj a výstavba a.s.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31" t="s">
        <v>32</v>
      </c>
      <c r="D126" s="39"/>
      <c r="E126" s="39"/>
      <c r="F126" s="26" t="str">
        <f>IF(E18="","",E18)</f>
        <v>Vyplň údaj</v>
      </c>
      <c r="G126" s="39"/>
      <c r="H126" s="39"/>
      <c r="I126" s="31" t="s">
        <v>39</v>
      </c>
      <c r="J126" s="35" t="str">
        <f>E24</f>
        <v xml:space="preserve">Vodohospodářský rozvoj a výstavba a.s.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0"/>
      <c r="B128" s="191"/>
      <c r="C128" s="192" t="s">
        <v>116</v>
      </c>
      <c r="D128" s="193" t="s">
        <v>66</v>
      </c>
      <c r="E128" s="193" t="s">
        <v>62</v>
      </c>
      <c r="F128" s="193" t="s">
        <v>63</v>
      </c>
      <c r="G128" s="193" t="s">
        <v>117</v>
      </c>
      <c r="H128" s="193" t="s">
        <v>118</v>
      </c>
      <c r="I128" s="193" t="s">
        <v>119</v>
      </c>
      <c r="J128" s="194" t="s">
        <v>99</v>
      </c>
      <c r="K128" s="195" t="s">
        <v>120</v>
      </c>
      <c r="L128" s="196"/>
      <c r="M128" s="99" t="s">
        <v>1</v>
      </c>
      <c r="N128" s="100" t="s">
        <v>45</v>
      </c>
      <c r="O128" s="100" t="s">
        <v>121</v>
      </c>
      <c r="P128" s="100" t="s">
        <v>122</v>
      </c>
      <c r="Q128" s="100" t="s">
        <v>123</v>
      </c>
      <c r="R128" s="100" t="s">
        <v>124</v>
      </c>
      <c r="S128" s="100" t="s">
        <v>125</v>
      </c>
      <c r="T128" s="101" t="s">
        <v>126</v>
      </c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="2" customFormat="1" ht="22.8" customHeight="1">
      <c r="A129" s="37"/>
      <c r="B129" s="38"/>
      <c r="C129" s="106" t="s">
        <v>127</v>
      </c>
      <c r="D129" s="39"/>
      <c r="E129" s="39"/>
      <c r="F129" s="39"/>
      <c r="G129" s="39"/>
      <c r="H129" s="39"/>
      <c r="I129" s="39"/>
      <c r="J129" s="197">
        <f>BK129</f>
        <v>0</v>
      </c>
      <c r="K129" s="39"/>
      <c r="L129" s="43"/>
      <c r="M129" s="102"/>
      <c r="N129" s="198"/>
      <c r="O129" s="103"/>
      <c r="P129" s="199">
        <f>P130+P291+P300</f>
        <v>0</v>
      </c>
      <c r="Q129" s="103"/>
      <c r="R129" s="199">
        <f>R130+R291+R300</f>
        <v>57.235503299999998</v>
      </c>
      <c r="S129" s="103"/>
      <c r="T129" s="200">
        <f>T130+T291+T300</f>
        <v>15.449999999999999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80</v>
      </c>
      <c r="AU129" s="16" t="s">
        <v>101</v>
      </c>
      <c r="BK129" s="201">
        <f>BK130+BK291+BK300</f>
        <v>0</v>
      </c>
    </row>
    <row r="130" s="12" customFormat="1" ht="25.92" customHeight="1">
      <c r="A130" s="12"/>
      <c r="B130" s="202"/>
      <c r="C130" s="203"/>
      <c r="D130" s="204" t="s">
        <v>80</v>
      </c>
      <c r="E130" s="205" t="s">
        <v>128</v>
      </c>
      <c r="F130" s="205" t="s">
        <v>129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P131+P190+P204+P222+P253+P258+P283+P287</f>
        <v>0</v>
      </c>
      <c r="Q130" s="210"/>
      <c r="R130" s="211">
        <f>R131+R190+R204+R222+R253+R258+R283+R287</f>
        <v>57.232843299999999</v>
      </c>
      <c r="S130" s="210"/>
      <c r="T130" s="212">
        <f>T131+T190+T204+T222+T253+T258+T283+T287</f>
        <v>15.449999999999999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88</v>
      </c>
      <c r="AT130" s="214" t="s">
        <v>80</v>
      </c>
      <c r="AU130" s="214" t="s">
        <v>81</v>
      </c>
      <c r="AY130" s="213" t="s">
        <v>130</v>
      </c>
      <c r="BK130" s="215">
        <f>BK131+BK190+BK204+BK222+BK253+BK258+BK283+BK287</f>
        <v>0</v>
      </c>
    </row>
    <row r="131" s="12" customFormat="1" ht="22.8" customHeight="1">
      <c r="A131" s="12"/>
      <c r="B131" s="202"/>
      <c r="C131" s="203"/>
      <c r="D131" s="204" t="s">
        <v>80</v>
      </c>
      <c r="E131" s="216" t="s">
        <v>88</v>
      </c>
      <c r="F131" s="216" t="s">
        <v>131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SUM(P132:P189)</f>
        <v>0</v>
      </c>
      <c r="Q131" s="210"/>
      <c r="R131" s="211">
        <f>SUM(R132:R189)</f>
        <v>0.88560800000000006</v>
      </c>
      <c r="S131" s="210"/>
      <c r="T131" s="212">
        <f>SUM(T132:T189)</f>
        <v>14.559999999999999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88</v>
      </c>
      <c r="AT131" s="214" t="s">
        <v>80</v>
      </c>
      <c r="AU131" s="214" t="s">
        <v>88</v>
      </c>
      <c r="AY131" s="213" t="s">
        <v>130</v>
      </c>
      <c r="BK131" s="215">
        <f>SUM(BK132:BK189)</f>
        <v>0</v>
      </c>
    </row>
    <row r="132" s="2" customFormat="1" ht="24.15" customHeight="1">
      <c r="A132" s="37"/>
      <c r="B132" s="38"/>
      <c r="C132" s="218" t="s">
        <v>88</v>
      </c>
      <c r="D132" s="218" t="s">
        <v>132</v>
      </c>
      <c r="E132" s="219" t="s">
        <v>133</v>
      </c>
      <c r="F132" s="220" t="s">
        <v>134</v>
      </c>
      <c r="G132" s="221" t="s">
        <v>135</v>
      </c>
      <c r="H132" s="222">
        <v>32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46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0.17000000000000001</v>
      </c>
      <c r="T132" s="229">
        <f>S132*H132</f>
        <v>5.4400000000000004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136</v>
      </c>
      <c r="AT132" s="230" t="s">
        <v>132</v>
      </c>
      <c r="AU132" s="230" t="s">
        <v>90</v>
      </c>
      <c r="AY132" s="16" t="s">
        <v>130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88</v>
      </c>
      <c r="BK132" s="231">
        <f>ROUND(I132*H132,2)</f>
        <v>0</v>
      </c>
      <c r="BL132" s="16" t="s">
        <v>136</v>
      </c>
      <c r="BM132" s="230" t="s">
        <v>137</v>
      </c>
    </row>
    <row r="133" s="2" customFormat="1">
      <c r="A133" s="37"/>
      <c r="B133" s="38"/>
      <c r="C133" s="39"/>
      <c r="D133" s="232" t="s">
        <v>138</v>
      </c>
      <c r="E133" s="39"/>
      <c r="F133" s="233" t="s">
        <v>139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138</v>
      </c>
      <c r="AU133" s="16" t="s">
        <v>90</v>
      </c>
    </row>
    <row r="134" s="2" customFormat="1">
      <c r="A134" s="37"/>
      <c r="B134" s="38"/>
      <c r="C134" s="39"/>
      <c r="D134" s="237" t="s">
        <v>140</v>
      </c>
      <c r="E134" s="39"/>
      <c r="F134" s="238" t="s">
        <v>141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140</v>
      </c>
      <c r="AU134" s="16" t="s">
        <v>90</v>
      </c>
    </row>
    <row r="135" s="13" customFormat="1">
      <c r="A135" s="13"/>
      <c r="B135" s="239"/>
      <c r="C135" s="240"/>
      <c r="D135" s="232" t="s">
        <v>142</v>
      </c>
      <c r="E135" s="241" t="s">
        <v>1</v>
      </c>
      <c r="F135" s="242" t="s">
        <v>143</v>
      </c>
      <c r="G135" s="240"/>
      <c r="H135" s="243">
        <v>32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142</v>
      </c>
      <c r="AU135" s="249" t="s">
        <v>90</v>
      </c>
      <c r="AV135" s="13" t="s">
        <v>90</v>
      </c>
      <c r="AW135" s="13" t="s">
        <v>38</v>
      </c>
      <c r="AX135" s="13" t="s">
        <v>88</v>
      </c>
      <c r="AY135" s="249" t="s">
        <v>130</v>
      </c>
    </row>
    <row r="136" s="2" customFormat="1" ht="24.15" customHeight="1">
      <c r="A136" s="37"/>
      <c r="B136" s="38"/>
      <c r="C136" s="218" t="s">
        <v>90</v>
      </c>
      <c r="D136" s="218" t="s">
        <v>132</v>
      </c>
      <c r="E136" s="219" t="s">
        <v>144</v>
      </c>
      <c r="F136" s="220" t="s">
        <v>145</v>
      </c>
      <c r="G136" s="221" t="s">
        <v>146</v>
      </c>
      <c r="H136" s="222">
        <v>4.7999999999999998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46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1.8999999999999999</v>
      </c>
      <c r="T136" s="229">
        <f>S136*H136</f>
        <v>9.1199999999999992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136</v>
      </c>
      <c r="AT136" s="230" t="s">
        <v>132</v>
      </c>
      <c r="AU136" s="230" t="s">
        <v>90</v>
      </c>
      <c r="AY136" s="16" t="s">
        <v>130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88</v>
      </c>
      <c r="BK136" s="231">
        <f>ROUND(I136*H136,2)</f>
        <v>0</v>
      </c>
      <c r="BL136" s="16" t="s">
        <v>136</v>
      </c>
      <c r="BM136" s="230" t="s">
        <v>147</v>
      </c>
    </row>
    <row r="137" s="2" customFormat="1">
      <c r="A137" s="37"/>
      <c r="B137" s="38"/>
      <c r="C137" s="39"/>
      <c r="D137" s="232" t="s">
        <v>138</v>
      </c>
      <c r="E137" s="39"/>
      <c r="F137" s="233" t="s">
        <v>148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138</v>
      </c>
      <c r="AU137" s="16" t="s">
        <v>90</v>
      </c>
    </row>
    <row r="138" s="2" customFormat="1">
      <c r="A138" s="37"/>
      <c r="B138" s="38"/>
      <c r="C138" s="39"/>
      <c r="D138" s="237" t="s">
        <v>140</v>
      </c>
      <c r="E138" s="39"/>
      <c r="F138" s="238" t="s">
        <v>149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140</v>
      </c>
      <c r="AU138" s="16" t="s">
        <v>90</v>
      </c>
    </row>
    <row r="139" s="2" customFormat="1">
      <c r="A139" s="37"/>
      <c r="B139" s="38"/>
      <c r="C139" s="39"/>
      <c r="D139" s="232" t="s">
        <v>150</v>
      </c>
      <c r="E139" s="39"/>
      <c r="F139" s="250" t="s">
        <v>151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150</v>
      </c>
      <c r="AU139" s="16" t="s">
        <v>90</v>
      </c>
    </row>
    <row r="140" s="13" customFormat="1">
      <c r="A140" s="13"/>
      <c r="B140" s="239"/>
      <c r="C140" s="240"/>
      <c r="D140" s="232" t="s">
        <v>142</v>
      </c>
      <c r="E140" s="241" t="s">
        <v>1</v>
      </c>
      <c r="F140" s="242" t="s">
        <v>152</v>
      </c>
      <c r="G140" s="240"/>
      <c r="H140" s="243">
        <v>4.7999999999999998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142</v>
      </c>
      <c r="AU140" s="249" t="s">
        <v>90</v>
      </c>
      <c r="AV140" s="13" t="s">
        <v>90</v>
      </c>
      <c r="AW140" s="13" t="s">
        <v>38</v>
      </c>
      <c r="AX140" s="13" t="s">
        <v>88</v>
      </c>
      <c r="AY140" s="249" t="s">
        <v>130</v>
      </c>
    </row>
    <row r="141" s="2" customFormat="1" ht="24.15" customHeight="1">
      <c r="A141" s="37"/>
      <c r="B141" s="38"/>
      <c r="C141" s="218" t="s">
        <v>153</v>
      </c>
      <c r="D141" s="218" t="s">
        <v>132</v>
      </c>
      <c r="E141" s="219" t="s">
        <v>154</v>
      </c>
      <c r="F141" s="220" t="s">
        <v>155</v>
      </c>
      <c r="G141" s="221" t="s">
        <v>156</v>
      </c>
      <c r="H141" s="222">
        <v>24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46</v>
      </c>
      <c r="O141" s="90"/>
      <c r="P141" s="228">
        <f>O141*H141</f>
        <v>0</v>
      </c>
      <c r="Q141" s="228">
        <v>0.036900000000000002</v>
      </c>
      <c r="R141" s="228">
        <f>Q141*H141</f>
        <v>0.88560000000000005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136</v>
      </c>
      <c r="AT141" s="230" t="s">
        <v>132</v>
      </c>
      <c r="AU141" s="230" t="s">
        <v>90</v>
      </c>
      <c r="AY141" s="16" t="s">
        <v>130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88</v>
      </c>
      <c r="BK141" s="231">
        <f>ROUND(I141*H141,2)</f>
        <v>0</v>
      </c>
      <c r="BL141" s="16" t="s">
        <v>136</v>
      </c>
      <c r="BM141" s="230" t="s">
        <v>157</v>
      </c>
    </row>
    <row r="142" s="2" customFormat="1">
      <c r="A142" s="37"/>
      <c r="B142" s="38"/>
      <c r="C142" s="39"/>
      <c r="D142" s="232" t="s">
        <v>138</v>
      </c>
      <c r="E142" s="39"/>
      <c r="F142" s="233" t="s">
        <v>158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138</v>
      </c>
      <c r="AU142" s="16" t="s">
        <v>90</v>
      </c>
    </row>
    <row r="143" s="2" customFormat="1">
      <c r="A143" s="37"/>
      <c r="B143" s="38"/>
      <c r="C143" s="39"/>
      <c r="D143" s="237" t="s">
        <v>140</v>
      </c>
      <c r="E143" s="39"/>
      <c r="F143" s="238" t="s">
        <v>159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140</v>
      </c>
      <c r="AU143" s="16" t="s">
        <v>90</v>
      </c>
    </row>
    <row r="144" s="13" customFormat="1">
      <c r="A144" s="13"/>
      <c r="B144" s="239"/>
      <c r="C144" s="240"/>
      <c r="D144" s="232" t="s">
        <v>142</v>
      </c>
      <c r="E144" s="241" t="s">
        <v>1</v>
      </c>
      <c r="F144" s="242" t="s">
        <v>160</v>
      </c>
      <c r="G144" s="240"/>
      <c r="H144" s="243">
        <v>18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142</v>
      </c>
      <c r="AU144" s="249" t="s">
        <v>90</v>
      </c>
      <c r="AV144" s="13" t="s">
        <v>90</v>
      </c>
      <c r="AW144" s="13" t="s">
        <v>38</v>
      </c>
      <c r="AX144" s="13" t="s">
        <v>81</v>
      </c>
      <c r="AY144" s="249" t="s">
        <v>130</v>
      </c>
    </row>
    <row r="145" s="13" customFormat="1">
      <c r="A145" s="13"/>
      <c r="B145" s="239"/>
      <c r="C145" s="240"/>
      <c r="D145" s="232" t="s">
        <v>142</v>
      </c>
      <c r="E145" s="241" t="s">
        <v>1</v>
      </c>
      <c r="F145" s="242" t="s">
        <v>161</v>
      </c>
      <c r="G145" s="240"/>
      <c r="H145" s="243">
        <v>6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142</v>
      </c>
      <c r="AU145" s="249" t="s">
        <v>90</v>
      </c>
      <c r="AV145" s="13" t="s">
        <v>90</v>
      </c>
      <c r="AW145" s="13" t="s">
        <v>38</v>
      </c>
      <c r="AX145" s="13" t="s">
        <v>81</v>
      </c>
      <c r="AY145" s="249" t="s">
        <v>130</v>
      </c>
    </row>
    <row r="146" s="14" customFormat="1">
      <c r="A146" s="14"/>
      <c r="B146" s="251"/>
      <c r="C146" s="252"/>
      <c r="D146" s="232" t="s">
        <v>142</v>
      </c>
      <c r="E146" s="253" t="s">
        <v>1</v>
      </c>
      <c r="F146" s="254" t="s">
        <v>162</v>
      </c>
      <c r="G146" s="252"/>
      <c r="H146" s="255">
        <v>24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142</v>
      </c>
      <c r="AU146" s="261" t="s">
        <v>90</v>
      </c>
      <c r="AV146" s="14" t="s">
        <v>136</v>
      </c>
      <c r="AW146" s="14" t="s">
        <v>38</v>
      </c>
      <c r="AX146" s="14" t="s">
        <v>88</v>
      </c>
      <c r="AY146" s="261" t="s">
        <v>130</v>
      </c>
    </row>
    <row r="147" s="2" customFormat="1" ht="24.15" customHeight="1">
      <c r="A147" s="37"/>
      <c r="B147" s="38"/>
      <c r="C147" s="218" t="s">
        <v>136</v>
      </c>
      <c r="D147" s="218" t="s">
        <v>132</v>
      </c>
      <c r="E147" s="219" t="s">
        <v>163</v>
      </c>
      <c r="F147" s="220" t="s">
        <v>164</v>
      </c>
      <c r="G147" s="221" t="s">
        <v>146</v>
      </c>
      <c r="H147" s="222">
        <v>4.5359999999999996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46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136</v>
      </c>
      <c r="AT147" s="230" t="s">
        <v>132</v>
      </c>
      <c r="AU147" s="230" t="s">
        <v>90</v>
      </c>
      <c r="AY147" s="16" t="s">
        <v>130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88</v>
      </c>
      <c r="BK147" s="231">
        <f>ROUND(I147*H147,2)</f>
        <v>0</v>
      </c>
      <c r="BL147" s="16" t="s">
        <v>136</v>
      </c>
      <c r="BM147" s="230" t="s">
        <v>165</v>
      </c>
    </row>
    <row r="148" s="2" customFormat="1">
      <c r="A148" s="37"/>
      <c r="B148" s="38"/>
      <c r="C148" s="39"/>
      <c r="D148" s="232" t="s">
        <v>138</v>
      </c>
      <c r="E148" s="39"/>
      <c r="F148" s="233" t="s">
        <v>166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138</v>
      </c>
      <c r="AU148" s="16" t="s">
        <v>90</v>
      </c>
    </row>
    <row r="149" s="2" customFormat="1">
      <c r="A149" s="37"/>
      <c r="B149" s="38"/>
      <c r="C149" s="39"/>
      <c r="D149" s="237" t="s">
        <v>140</v>
      </c>
      <c r="E149" s="39"/>
      <c r="F149" s="238" t="s">
        <v>167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140</v>
      </c>
      <c r="AU149" s="16" t="s">
        <v>90</v>
      </c>
    </row>
    <row r="150" s="13" customFormat="1">
      <c r="A150" s="13"/>
      <c r="B150" s="239"/>
      <c r="C150" s="240"/>
      <c r="D150" s="232" t="s">
        <v>142</v>
      </c>
      <c r="E150" s="241" t="s">
        <v>1</v>
      </c>
      <c r="F150" s="242" t="s">
        <v>168</v>
      </c>
      <c r="G150" s="240"/>
      <c r="H150" s="243">
        <v>4.5359999999999996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142</v>
      </c>
      <c r="AU150" s="249" t="s">
        <v>90</v>
      </c>
      <c r="AV150" s="13" t="s">
        <v>90</v>
      </c>
      <c r="AW150" s="13" t="s">
        <v>38</v>
      </c>
      <c r="AX150" s="13" t="s">
        <v>88</v>
      </c>
      <c r="AY150" s="249" t="s">
        <v>130</v>
      </c>
    </row>
    <row r="151" s="2" customFormat="1" ht="24.15" customHeight="1">
      <c r="A151" s="37"/>
      <c r="B151" s="38"/>
      <c r="C151" s="218" t="s">
        <v>169</v>
      </c>
      <c r="D151" s="218" t="s">
        <v>132</v>
      </c>
      <c r="E151" s="219" t="s">
        <v>170</v>
      </c>
      <c r="F151" s="220" t="s">
        <v>171</v>
      </c>
      <c r="G151" s="221" t="s">
        <v>146</v>
      </c>
      <c r="H151" s="222">
        <v>33.960000000000001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46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136</v>
      </c>
      <c r="AT151" s="230" t="s">
        <v>132</v>
      </c>
      <c r="AU151" s="230" t="s">
        <v>90</v>
      </c>
      <c r="AY151" s="16" t="s">
        <v>130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88</v>
      </c>
      <c r="BK151" s="231">
        <f>ROUND(I151*H151,2)</f>
        <v>0</v>
      </c>
      <c r="BL151" s="16" t="s">
        <v>136</v>
      </c>
      <c r="BM151" s="230" t="s">
        <v>172</v>
      </c>
    </row>
    <row r="152" s="2" customFormat="1">
      <c r="A152" s="37"/>
      <c r="B152" s="38"/>
      <c r="C152" s="39"/>
      <c r="D152" s="232" t="s">
        <v>138</v>
      </c>
      <c r="E152" s="39"/>
      <c r="F152" s="233" t="s">
        <v>173</v>
      </c>
      <c r="G152" s="39"/>
      <c r="H152" s="39"/>
      <c r="I152" s="234"/>
      <c r="J152" s="39"/>
      <c r="K152" s="39"/>
      <c r="L152" s="43"/>
      <c r="M152" s="235"/>
      <c r="N152" s="236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138</v>
      </c>
      <c r="AU152" s="16" t="s">
        <v>90</v>
      </c>
    </row>
    <row r="153" s="2" customFormat="1">
      <c r="A153" s="37"/>
      <c r="B153" s="38"/>
      <c r="C153" s="39"/>
      <c r="D153" s="237" t="s">
        <v>140</v>
      </c>
      <c r="E153" s="39"/>
      <c r="F153" s="238" t="s">
        <v>174</v>
      </c>
      <c r="G153" s="39"/>
      <c r="H153" s="39"/>
      <c r="I153" s="234"/>
      <c r="J153" s="39"/>
      <c r="K153" s="39"/>
      <c r="L153" s="43"/>
      <c r="M153" s="235"/>
      <c r="N153" s="236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140</v>
      </c>
      <c r="AU153" s="16" t="s">
        <v>90</v>
      </c>
    </row>
    <row r="154" s="13" customFormat="1">
      <c r="A154" s="13"/>
      <c r="B154" s="239"/>
      <c r="C154" s="240"/>
      <c r="D154" s="232" t="s">
        <v>142</v>
      </c>
      <c r="E154" s="241" t="s">
        <v>1</v>
      </c>
      <c r="F154" s="242" t="s">
        <v>175</v>
      </c>
      <c r="G154" s="240"/>
      <c r="H154" s="243">
        <v>33.960000000000001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142</v>
      </c>
      <c r="AU154" s="249" t="s">
        <v>90</v>
      </c>
      <c r="AV154" s="13" t="s">
        <v>90</v>
      </c>
      <c r="AW154" s="13" t="s">
        <v>38</v>
      </c>
      <c r="AX154" s="13" t="s">
        <v>88</v>
      </c>
      <c r="AY154" s="249" t="s">
        <v>130</v>
      </c>
    </row>
    <row r="155" s="2" customFormat="1" ht="33" customHeight="1">
      <c r="A155" s="37"/>
      <c r="B155" s="38"/>
      <c r="C155" s="218" t="s">
        <v>176</v>
      </c>
      <c r="D155" s="218" t="s">
        <v>132</v>
      </c>
      <c r="E155" s="219" t="s">
        <v>177</v>
      </c>
      <c r="F155" s="220" t="s">
        <v>178</v>
      </c>
      <c r="G155" s="221" t="s">
        <v>146</v>
      </c>
      <c r="H155" s="222">
        <v>45.280000000000001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46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136</v>
      </c>
      <c r="AT155" s="230" t="s">
        <v>132</v>
      </c>
      <c r="AU155" s="230" t="s">
        <v>90</v>
      </c>
      <c r="AY155" s="16" t="s">
        <v>130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88</v>
      </c>
      <c r="BK155" s="231">
        <f>ROUND(I155*H155,2)</f>
        <v>0</v>
      </c>
      <c r="BL155" s="16" t="s">
        <v>136</v>
      </c>
      <c r="BM155" s="230" t="s">
        <v>179</v>
      </c>
    </row>
    <row r="156" s="2" customFormat="1">
      <c r="A156" s="37"/>
      <c r="B156" s="38"/>
      <c r="C156" s="39"/>
      <c r="D156" s="232" t="s">
        <v>138</v>
      </c>
      <c r="E156" s="39"/>
      <c r="F156" s="233" t="s">
        <v>180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138</v>
      </c>
      <c r="AU156" s="16" t="s">
        <v>90</v>
      </c>
    </row>
    <row r="157" s="2" customFormat="1">
      <c r="A157" s="37"/>
      <c r="B157" s="38"/>
      <c r="C157" s="39"/>
      <c r="D157" s="237" t="s">
        <v>140</v>
      </c>
      <c r="E157" s="39"/>
      <c r="F157" s="238" t="s">
        <v>181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140</v>
      </c>
      <c r="AU157" s="16" t="s">
        <v>90</v>
      </c>
    </row>
    <row r="158" s="13" customFormat="1">
      <c r="A158" s="13"/>
      <c r="B158" s="239"/>
      <c r="C158" s="240"/>
      <c r="D158" s="232" t="s">
        <v>142</v>
      </c>
      <c r="E158" s="241" t="s">
        <v>1</v>
      </c>
      <c r="F158" s="242" t="s">
        <v>182</v>
      </c>
      <c r="G158" s="240"/>
      <c r="H158" s="243">
        <v>45.280000000000001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142</v>
      </c>
      <c r="AU158" s="249" t="s">
        <v>90</v>
      </c>
      <c r="AV158" s="13" t="s">
        <v>90</v>
      </c>
      <c r="AW158" s="13" t="s">
        <v>38</v>
      </c>
      <c r="AX158" s="13" t="s">
        <v>88</v>
      </c>
      <c r="AY158" s="249" t="s">
        <v>130</v>
      </c>
    </row>
    <row r="159" s="2" customFormat="1" ht="37.8" customHeight="1">
      <c r="A159" s="37"/>
      <c r="B159" s="38"/>
      <c r="C159" s="218" t="s">
        <v>183</v>
      </c>
      <c r="D159" s="218" t="s">
        <v>132</v>
      </c>
      <c r="E159" s="219" t="s">
        <v>184</v>
      </c>
      <c r="F159" s="220" t="s">
        <v>185</v>
      </c>
      <c r="G159" s="221" t="s">
        <v>146</v>
      </c>
      <c r="H159" s="222">
        <v>81.372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46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136</v>
      </c>
      <c r="AT159" s="230" t="s">
        <v>132</v>
      </c>
      <c r="AU159" s="230" t="s">
        <v>90</v>
      </c>
      <c r="AY159" s="16" t="s">
        <v>130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88</v>
      </c>
      <c r="BK159" s="231">
        <f>ROUND(I159*H159,2)</f>
        <v>0</v>
      </c>
      <c r="BL159" s="16" t="s">
        <v>136</v>
      </c>
      <c r="BM159" s="230" t="s">
        <v>186</v>
      </c>
    </row>
    <row r="160" s="2" customFormat="1">
      <c r="A160" s="37"/>
      <c r="B160" s="38"/>
      <c r="C160" s="39"/>
      <c r="D160" s="232" t="s">
        <v>138</v>
      </c>
      <c r="E160" s="39"/>
      <c r="F160" s="233" t="s">
        <v>187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138</v>
      </c>
      <c r="AU160" s="16" t="s">
        <v>90</v>
      </c>
    </row>
    <row r="161" s="2" customFormat="1">
      <c r="A161" s="37"/>
      <c r="B161" s="38"/>
      <c r="C161" s="39"/>
      <c r="D161" s="237" t="s">
        <v>140</v>
      </c>
      <c r="E161" s="39"/>
      <c r="F161" s="238" t="s">
        <v>188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140</v>
      </c>
      <c r="AU161" s="16" t="s">
        <v>90</v>
      </c>
    </row>
    <row r="162" s="13" customFormat="1">
      <c r="A162" s="13"/>
      <c r="B162" s="239"/>
      <c r="C162" s="240"/>
      <c r="D162" s="232" t="s">
        <v>142</v>
      </c>
      <c r="E162" s="241" t="s">
        <v>1</v>
      </c>
      <c r="F162" s="242" t="s">
        <v>189</v>
      </c>
      <c r="G162" s="240"/>
      <c r="H162" s="243">
        <v>9.0719999999999992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142</v>
      </c>
      <c r="AU162" s="249" t="s">
        <v>90</v>
      </c>
      <c r="AV162" s="13" t="s">
        <v>90</v>
      </c>
      <c r="AW162" s="13" t="s">
        <v>38</v>
      </c>
      <c r="AX162" s="13" t="s">
        <v>81</v>
      </c>
      <c r="AY162" s="249" t="s">
        <v>130</v>
      </c>
    </row>
    <row r="163" s="13" customFormat="1">
      <c r="A163" s="13"/>
      <c r="B163" s="239"/>
      <c r="C163" s="240"/>
      <c r="D163" s="232" t="s">
        <v>142</v>
      </c>
      <c r="E163" s="241" t="s">
        <v>1</v>
      </c>
      <c r="F163" s="242" t="s">
        <v>190</v>
      </c>
      <c r="G163" s="240"/>
      <c r="H163" s="243">
        <v>72.299999999999997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142</v>
      </c>
      <c r="AU163" s="249" t="s">
        <v>90</v>
      </c>
      <c r="AV163" s="13" t="s">
        <v>90</v>
      </c>
      <c r="AW163" s="13" t="s">
        <v>38</v>
      </c>
      <c r="AX163" s="13" t="s">
        <v>81</v>
      </c>
      <c r="AY163" s="249" t="s">
        <v>130</v>
      </c>
    </row>
    <row r="164" s="14" customFormat="1">
      <c r="A164" s="14"/>
      <c r="B164" s="251"/>
      <c r="C164" s="252"/>
      <c r="D164" s="232" t="s">
        <v>142</v>
      </c>
      <c r="E164" s="253" t="s">
        <v>1</v>
      </c>
      <c r="F164" s="254" t="s">
        <v>162</v>
      </c>
      <c r="G164" s="252"/>
      <c r="H164" s="255">
        <v>81.372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142</v>
      </c>
      <c r="AU164" s="261" t="s">
        <v>90</v>
      </c>
      <c r="AV164" s="14" t="s">
        <v>136</v>
      </c>
      <c r="AW164" s="14" t="s">
        <v>38</v>
      </c>
      <c r="AX164" s="14" t="s">
        <v>88</v>
      </c>
      <c r="AY164" s="261" t="s">
        <v>130</v>
      </c>
    </row>
    <row r="165" s="2" customFormat="1" ht="24.15" customHeight="1">
      <c r="A165" s="37"/>
      <c r="B165" s="38"/>
      <c r="C165" s="218" t="s">
        <v>191</v>
      </c>
      <c r="D165" s="218" t="s">
        <v>132</v>
      </c>
      <c r="E165" s="219" t="s">
        <v>192</v>
      </c>
      <c r="F165" s="220" t="s">
        <v>193</v>
      </c>
      <c r="G165" s="221" t="s">
        <v>146</v>
      </c>
      <c r="H165" s="222">
        <v>31.556000000000001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46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136</v>
      </c>
      <c r="AT165" s="230" t="s">
        <v>132</v>
      </c>
      <c r="AU165" s="230" t="s">
        <v>90</v>
      </c>
      <c r="AY165" s="16" t="s">
        <v>130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88</v>
      </c>
      <c r="BK165" s="231">
        <f>ROUND(I165*H165,2)</f>
        <v>0</v>
      </c>
      <c r="BL165" s="16" t="s">
        <v>136</v>
      </c>
      <c r="BM165" s="230" t="s">
        <v>194</v>
      </c>
    </row>
    <row r="166" s="2" customFormat="1">
      <c r="A166" s="37"/>
      <c r="B166" s="38"/>
      <c r="C166" s="39"/>
      <c r="D166" s="232" t="s">
        <v>138</v>
      </c>
      <c r="E166" s="39"/>
      <c r="F166" s="233" t="s">
        <v>195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138</v>
      </c>
      <c r="AU166" s="16" t="s">
        <v>90</v>
      </c>
    </row>
    <row r="167" s="2" customFormat="1">
      <c r="A167" s="37"/>
      <c r="B167" s="38"/>
      <c r="C167" s="39"/>
      <c r="D167" s="237" t="s">
        <v>140</v>
      </c>
      <c r="E167" s="39"/>
      <c r="F167" s="238" t="s">
        <v>196</v>
      </c>
      <c r="G167" s="39"/>
      <c r="H167" s="39"/>
      <c r="I167" s="234"/>
      <c r="J167" s="39"/>
      <c r="K167" s="39"/>
      <c r="L167" s="43"/>
      <c r="M167" s="235"/>
      <c r="N167" s="236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140</v>
      </c>
      <c r="AU167" s="16" t="s">
        <v>90</v>
      </c>
    </row>
    <row r="168" s="13" customFormat="1">
      <c r="A168" s="13"/>
      <c r="B168" s="239"/>
      <c r="C168" s="240"/>
      <c r="D168" s="232" t="s">
        <v>142</v>
      </c>
      <c r="E168" s="241" t="s">
        <v>1</v>
      </c>
      <c r="F168" s="242" t="s">
        <v>197</v>
      </c>
      <c r="G168" s="240"/>
      <c r="H168" s="243">
        <v>4.5359999999999996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142</v>
      </c>
      <c r="AU168" s="249" t="s">
        <v>90</v>
      </c>
      <c r="AV168" s="13" t="s">
        <v>90</v>
      </c>
      <c r="AW168" s="13" t="s">
        <v>38</v>
      </c>
      <c r="AX168" s="13" t="s">
        <v>81</v>
      </c>
      <c r="AY168" s="249" t="s">
        <v>130</v>
      </c>
    </row>
    <row r="169" s="13" customFormat="1">
      <c r="A169" s="13"/>
      <c r="B169" s="239"/>
      <c r="C169" s="240"/>
      <c r="D169" s="232" t="s">
        <v>142</v>
      </c>
      <c r="E169" s="241" t="s">
        <v>1</v>
      </c>
      <c r="F169" s="242" t="s">
        <v>198</v>
      </c>
      <c r="G169" s="240"/>
      <c r="H169" s="243">
        <v>27.02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142</v>
      </c>
      <c r="AU169" s="249" t="s">
        <v>90</v>
      </c>
      <c r="AV169" s="13" t="s">
        <v>90</v>
      </c>
      <c r="AW169" s="13" t="s">
        <v>38</v>
      </c>
      <c r="AX169" s="13" t="s">
        <v>81</v>
      </c>
      <c r="AY169" s="249" t="s">
        <v>130</v>
      </c>
    </row>
    <row r="170" s="14" customFormat="1">
      <c r="A170" s="14"/>
      <c r="B170" s="251"/>
      <c r="C170" s="252"/>
      <c r="D170" s="232" t="s">
        <v>142</v>
      </c>
      <c r="E170" s="253" t="s">
        <v>1</v>
      </c>
      <c r="F170" s="254" t="s">
        <v>162</v>
      </c>
      <c r="G170" s="252"/>
      <c r="H170" s="255">
        <v>31.556000000000001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142</v>
      </c>
      <c r="AU170" s="261" t="s">
        <v>90</v>
      </c>
      <c r="AV170" s="14" t="s">
        <v>136</v>
      </c>
      <c r="AW170" s="14" t="s">
        <v>38</v>
      </c>
      <c r="AX170" s="14" t="s">
        <v>88</v>
      </c>
      <c r="AY170" s="261" t="s">
        <v>130</v>
      </c>
    </row>
    <row r="171" s="2" customFormat="1" ht="24.15" customHeight="1">
      <c r="A171" s="37"/>
      <c r="B171" s="38"/>
      <c r="C171" s="218" t="s">
        <v>199</v>
      </c>
      <c r="D171" s="218" t="s">
        <v>132</v>
      </c>
      <c r="E171" s="219" t="s">
        <v>200</v>
      </c>
      <c r="F171" s="220" t="s">
        <v>201</v>
      </c>
      <c r="G171" s="221" t="s">
        <v>146</v>
      </c>
      <c r="H171" s="222">
        <v>38.060000000000002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46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136</v>
      </c>
      <c r="AT171" s="230" t="s">
        <v>132</v>
      </c>
      <c r="AU171" s="230" t="s">
        <v>90</v>
      </c>
      <c r="AY171" s="16" t="s">
        <v>130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88</v>
      </c>
      <c r="BK171" s="231">
        <f>ROUND(I171*H171,2)</f>
        <v>0</v>
      </c>
      <c r="BL171" s="16" t="s">
        <v>136</v>
      </c>
      <c r="BM171" s="230" t="s">
        <v>202</v>
      </c>
    </row>
    <row r="172" s="2" customFormat="1">
      <c r="A172" s="37"/>
      <c r="B172" s="38"/>
      <c r="C172" s="39"/>
      <c r="D172" s="232" t="s">
        <v>138</v>
      </c>
      <c r="E172" s="39"/>
      <c r="F172" s="233" t="s">
        <v>203</v>
      </c>
      <c r="G172" s="39"/>
      <c r="H172" s="39"/>
      <c r="I172" s="234"/>
      <c r="J172" s="39"/>
      <c r="K172" s="39"/>
      <c r="L172" s="43"/>
      <c r="M172" s="235"/>
      <c r="N172" s="23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138</v>
      </c>
      <c r="AU172" s="16" t="s">
        <v>90</v>
      </c>
    </row>
    <row r="173" s="2" customFormat="1">
      <c r="A173" s="37"/>
      <c r="B173" s="38"/>
      <c r="C173" s="39"/>
      <c r="D173" s="237" t="s">
        <v>140</v>
      </c>
      <c r="E173" s="39"/>
      <c r="F173" s="238" t="s">
        <v>204</v>
      </c>
      <c r="G173" s="39"/>
      <c r="H173" s="39"/>
      <c r="I173" s="234"/>
      <c r="J173" s="39"/>
      <c r="K173" s="39"/>
      <c r="L173" s="43"/>
      <c r="M173" s="235"/>
      <c r="N173" s="23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140</v>
      </c>
      <c r="AU173" s="16" t="s">
        <v>90</v>
      </c>
    </row>
    <row r="174" s="13" customFormat="1">
      <c r="A174" s="13"/>
      <c r="B174" s="239"/>
      <c r="C174" s="240"/>
      <c r="D174" s="232" t="s">
        <v>142</v>
      </c>
      <c r="E174" s="241" t="s">
        <v>1</v>
      </c>
      <c r="F174" s="242" t="s">
        <v>205</v>
      </c>
      <c r="G174" s="240"/>
      <c r="H174" s="243">
        <v>27.02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142</v>
      </c>
      <c r="AU174" s="249" t="s">
        <v>90</v>
      </c>
      <c r="AV174" s="13" t="s">
        <v>90</v>
      </c>
      <c r="AW174" s="13" t="s">
        <v>38</v>
      </c>
      <c r="AX174" s="13" t="s">
        <v>81</v>
      </c>
      <c r="AY174" s="249" t="s">
        <v>130</v>
      </c>
    </row>
    <row r="175" s="13" customFormat="1">
      <c r="A175" s="13"/>
      <c r="B175" s="239"/>
      <c r="C175" s="240"/>
      <c r="D175" s="232" t="s">
        <v>142</v>
      </c>
      <c r="E175" s="241" t="s">
        <v>1</v>
      </c>
      <c r="F175" s="242" t="s">
        <v>206</v>
      </c>
      <c r="G175" s="240"/>
      <c r="H175" s="243">
        <v>11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142</v>
      </c>
      <c r="AU175" s="249" t="s">
        <v>90</v>
      </c>
      <c r="AV175" s="13" t="s">
        <v>90</v>
      </c>
      <c r="AW175" s="13" t="s">
        <v>38</v>
      </c>
      <c r="AX175" s="13" t="s">
        <v>81</v>
      </c>
      <c r="AY175" s="249" t="s">
        <v>130</v>
      </c>
    </row>
    <row r="176" s="13" customFormat="1">
      <c r="A176" s="13"/>
      <c r="B176" s="239"/>
      <c r="C176" s="240"/>
      <c r="D176" s="232" t="s">
        <v>142</v>
      </c>
      <c r="E176" s="241" t="s">
        <v>1</v>
      </c>
      <c r="F176" s="242" t="s">
        <v>207</v>
      </c>
      <c r="G176" s="240"/>
      <c r="H176" s="243">
        <v>0.040000000000000001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142</v>
      </c>
      <c r="AU176" s="249" t="s">
        <v>90</v>
      </c>
      <c r="AV176" s="13" t="s">
        <v>90</v>
      </c>
      <c r="AW176" s="13" t="s">
        <v>38</v>
      </c>
      <c r="AX176" s="13" t="s">
        <v>81</v>
      </c>
      <c r="AY176" s="249" t="s">
        <v>130</v>
      </c>
    </row>
    <row r="177" s="14" customFormat="1">
      <c r="A177" s="14"/>
      <c r="B177" s="251"/>
      <c r="C177" s="252"/>
      <c r="D177" s="232" t="s">
        <v>142</v>
      </c>
      <c r="E177" s="253" t="s">
        <v>1</v>
      </c>
      <c r="F177" s="254" t="s">
        <v>162</v>
      </c>
      <c r="G177" s="252"/>
      <c r="H177" s="255">
        <v>38.060000000000002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142</v>
      </c>
      <c r="AU177" s="261" t="s">
        <v>90</v>
      </c>
      <c r="AV177" s="14" t="s">
        <v>136</v>
      </c>
      <c r="AW177" s="14" t="s">
        <v>38</v>
      </c>
      <c r="AX177" s="14" t="s">
        <v>88</v>
      </c>
      <c r="AY177" s="261" t="s">
        <v>130</v>
      </c>
    </row>
    <row r="178" s="2" customFormat="1" ht="24.15" customHeight="1">
      <c r="A178" s="37"/>
      <c r="B178" s="38"/>
      <c r="C178" s="218" t="s">
        <v>208</v>
      </c>
      <c r="D178" s="218" t="s">
        <v>132</v>
      </c>
      <c r="E178" s="219" t="s">
        <v>209</v>
      </c>
      <c r="F178" s="220" t="s">
        <v>210</v>
      </c>
      <c r="G178" s="221" t="s">
        <v>135</v>
      </c>
      <c r="H178" s="222">
        <v>25.899999999999999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46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136</v>
      </c>
      <c r="AT178" s="230" t="s">
        <v>132</v>
      </c>
      <c r="AU178" s="230" t="s">
        <v>90</v>
      </c>
      <c r="AY178" s="16" t="s">
        <v>130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88</v>
      </c>
      <c r="BK178" s="231">
        <f>ROUND(I178*H178,2)</f>
        <v>0</v>
      </c>
      <c r="BL178" s="16" t="s">
        <v>136</v>
      </c>
      <c r="BM178" s="230" t="s">
        <v>211</v>
      </c>
    </row>
    <row r="179" s="2" customFormat="1">
      <c r="A179" s="37"/>
      <c r="B179" s="38"/>
      <c r="C179" s="39"/>
      <c r="D179" s="232" t="s">
        <v>138</v>
      </c>
      <c r="E179" s="39"/>
      <c r="F179" s="233" t="s">
        <v>212</v>
      </c>
      <c r="G179" s="39"/>
      <c r="H179" s="39"/>
      <c r="I179" s="234"/>
      <c r="J179" s="39"/>
      <c r="K179" s="39"/>
      <c r="L179" s="43"/>
      <c r="M179" s="235"/>
      <c r="N179" s="236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138</v>
      </c>
      <c r="AU179" s="16" t="s">
        <v>90</v>
      </c>
    </row>
    <row r="180" s="2" customFormat="1">
      <c r="A180" s="37"/>
      <c r="B180" s="38"/>
      <c r="C180" s="39"/>
      <c r="D180" s="237" t="s">
        <v>140</v>
      </c>
      <c r="E180" s="39"/>
      <c r="F180" s="238" t="s">
        <v>213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140</v>
      </c>
      <c r="AU180" s="16" t="s">
        <v>90</v>
      </c>
    </row>
    <row r="181" s="13" customFormat="1">
      <c r="A181" s="13"/>
      <c r="B181" s="239"/>
      <c r="C181" s="240"/>
      <c r="D181" s="232" t="s">
        <v>142</v>
      </c>
      <c r="E181" s="241" t="s">
        <v>1</v>
      </c>
      <c r="F181" s="242" t="s">
        <v>214</v>
      </c>
      <c r="G181" s="240"/>
      <c r="H181" s="243">
        <v>25.899999999999999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142</v>
      </c>
      <c r="AU181" s="249" t="s">
        <v>90</v>
      </c>
      <c r="AV181" s="13" t="s">
        <v>90</v>
      </c>
      <c r="AW181" s="13" t="s">
        <v>38</v>
      </c>
      <c r="AX181" s="13" t="s">
        <v>88</v>
      </c>
      <c r="AY181" s="249" t="s">
        <v>130</v>
      </c>
    </row>
    <row r="182" s="2" customFormat="1" ht="24.15" customHeight="1">
      <c r="A182" s="37"/>
      <c r="B182" s="38"/>
      <c r="C182" s="218" t="s">
        <v>215</v>
      </c>
      <c r="D182" s="218" t="s">
        <v>132</v>
      </c>
      <c r="E182" s="219" t="s">
        <v>216</v>
      </c>
      <c r="F182" s="220" t="s">
        <v>217</v>
      </c>
      <c r="G182" s="221" t="s">
        <v>135</v>
      </c>
      <c r="H182" s="222">
        <v>25.899999999999999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46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136</v>
      </c>
      <c r="AT182" s="230" t="s">
        <v>132</v>
      </c>
      <c r="AU182" s="230" t="s">
        <v>90</v>
      </c>
      <c r="AY182" s="16" t="s">
        <v>130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88</v>
      </c>
      <c r="BK182" s="231">
        <f>ROUND(I182*H182,2)</f>
        <v>0</v>
      </c>
      <c r="BL182" s="16" t="s">
        <v>136</v>
      </c>
      <c r="BM182" s="230" t="s">
        <v>218</v>
      </c>
    </row>
    <row r="183" s="2" customFormat="1">
      <c r="A183" s="37"/>
      <c r="B183" s="38"/>
      <c r="C183" s="39"/>
      <c r="D183" s="232" t="s">
        <v>138</v>
      </c>
      <c r="E183" s="39"/>
      <c r="F183" s="233" t="s">
        <v>219</v>
      </c>
      <c r="G183" s="39"/>
      <c r="H183" s="39"/>
      <c r="I183" s="234"/>
      <c r="J183" s="39"/>
      <c r="K183" s="39"/>
      <c r="L183" s="43"/>
      <c r="M183" s="235"/>
      <c r="N183" s="236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138</v>
      </c>
      <c r="AU183" s="16" t="s">
        <v>90</v>
      </c>
    </row>
    <row r="184" s="2" customFormat="1">
      <c r="A184" s="37"/>
      <c r="B184" s="38"/>
      <c r="C184" s="39"/>
      <c r="D184" s="237" t="s">
        <v>140</v>
      </c>
      <c r="E184" s="39"/>
      <c r="F184" s="238" t="s">
        <v>220</v>
      </c>
      <c r="G184" s="39"/>
      <c r="H184" s="39"/>
      <c r="I184" s="234"/>
      <c r="J184" s="39"/>
      <c r="K184" s="39"/>
      <c r="L184" s="43"/>
      <c r="M184" s="235"/>
      <c r="N184" s="236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140</v>
      </c>
      <c r="AU184" s="16" t="s">
        <v>90</v>
      </c>
    </row>
    <row r="185" s="13" customFormat="1">
      <c r="A185" s="13"/>
      <c r="B185" s="239"/>
      <c r="C185" s="240"/>
      <c r="D185" s="232" t="s">
        <v>142</v>
      </c>
      <c r="E185" s="241" t="s">
        <v>1</v>
      </c>
      <c r="F185" s="242" t="s">
        <v>214</v>
      </c>
      <c r="G185" s="240"/>
      <c r="H185" s="243">
        <v>25.899999999999999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142</v>
      </c>
      <c r="AU185" s="249" t="s">
        <v>90</v>
      </c>
      <c r="AV185" s="13" t="s">
        <v>90</v>
      </c>
      <c r="AW185" s="13" t="s">
        <v>38</v>
      </c>
      <c r="AX185" s="13" t="s">
        <v>88</v>
      </c>
      <c r="AY185" s="249" t="s">
        <v>130</v>
      </c>
    </row>
    <row r="186" s="2" customFormat="1" ht="16.5" customHeight="1">
      <c r="A186" s="37"/>
      <c r="B186" s="38"/>
      <c r="C186" s="262" t="s">
        <v>221</v>
      </c>
      <c r="D186" s="262" t="s">
        <v>222</v>
      </c>
      <c r="E186" s="263" t="s">
        <v>223</v>
      </c>
      <c r="F186" s="264" t="s">
        <v>224</v>
      </c>
      <c r="G186" s="265" t="s">
        <v>225</v>
      </c>
      <c r="H186" s="266">
        <v>0.0080000000000000002</v>
      </c>
      <c r="I186" s="267"/>
      <c r="J186" s="268">
        <f>ROUND(I186*H186,2)</f>
        <v>0</v>
      </c>
      <c r="K186" s="269"/>
      <c r="L186" s="270"/>
      <c r="M186" s="271" t="s">
        <v>1</v>
      </c>
      <c r="N186" s="272" t="s">
        <v>46</v>
      </c>
      <c r="O186" s="90"/>
      <c r="P186" s="228">
        <f>O186*H186</f>
        <v>0</v>
      </c>
      <c r="Q186" s="228">
        <v>0.001</v>
      </c>
      <c r="R186" s="228">
        <f>Q186*H186</f>
        <v>7.9999999999999996E-06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191</v>
      </c>
      <c r="AT186" s="230" t="s">
        <v>222</v>
      </c>
      <c r="AU186" s="230" t="s">
        <v>90</v>
      </c>
      <c r="AY186" s="16" t="s">
        <v>130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88</v>
      </c>
      <c r="BK186" s="231">
        <f>ROUND(I186*H186,2)</f>
        <v>0</v>
      </c>
      <c r="BL186" s="16" t="s">
        <v>136</v>
      </c>
      <c r="BM186" s="230" t="s">
        <v>226</v>
      </c>
    </row>
    <row r="187" s="2" customFormat="1">
      <c r="A187" s="37"/>
      <c r="B187" s="38"/>
      <c r="C187" s="39"/>
      <c r="D187" s="232" t="s">
        <v>138</v>
      </c>
      <c r="E187" s="39"/>
      <c r="F187" s="233" t="s">
        <v>224</v>
      </c>
      <c r="G187" s="39"/>
      <c r="H187" s="39"/>
      <c r="I187" s="234"/>
      <c r="J187" s="39"/>
      <c r="K187" s="39"/>
      <c r="L187" s="43"/>
      <c r="M187" s="235"/>
      <c r="N187" s="236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138</v>
      </c>
      <c r="AU187" s="16" t="s">
        <v>90</v>
      </c>
    </row>
    <row r="188" s="13" customFormat="1">
      <c r="A188" s="13"/>
      <c r="B188" s="239"/>
      <c r="C188" s="240"/>
      <c r="D188" s="232" t="s">
        <v>142</v>
      </c>
      <c r="E188" s="241" t="s">
        <v>1</v>
      </c>
      <c r="F188" s="242" t="s">
        <v>227</v>
      </c>
      <c r="G188" s="240"/>
      <c r="H188" s="243">
        <v>0.38900000000000001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142</v>
      </c>
      <c r="AU188" s="249" t="s">
        <v>90</v>
      </c>
      <c r="AV188" s="13" t="s">
        <v>90</v>
      </c>
      <c r="AW188" s="13" t="s">
        <v>38</v>
      </c>
      <c r="AX188" s="13" t="s">
        <v>88</v>
      </c>
      <c r="AY188" s="249" t="s">
        <v>130</v>
      </c>
    </row>
    <row r="189" s="13" customFormat="1">
      <c r="A189" s="13"/>
      <c r="B189" s="239"/>
      <c r="C189" s="240"/>
      <c r="D189" s="232" t="s">
        <v>142</v>
      </c>
      <c r="E189" s="240"/>
      <c r="F189" s="242" t="s">
        <v>228</v>
      </c>
      <c r="G189" s="240"/>
      <c r="H189" s="243">
        <v>0.0080000000000000002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142</v>
      </c>
      <c r="AU189" s="249" t="s">
        <v>90</v>
      </c>
      <c r="AV189" s="13" t="s">
        <v>90</v>
      </c>
      <c r="AW189" s="13" t="s">
        <v>4</v>
      </c>
      <c r="AX189" s="13" t="s">
        <v>88</v>
      </c>
      <c r="AY189" s="249" t="s">
        <v>130</v>
      </c>
    </row>
    <row r="190" s="12" customFormat="1" ht="22.8" customHeight="1">
      <c r="A190" s="12"/>
      <c r="B190" s="202"/>
      <c r="C190" s="203"/>
      <c r="D190" s="204" t="s">
        <v>80</v>
      </c>
      <c r="E190" s="216" t="s">
        <v>90</v>
      </c>
      <c r="F190" s="216" t="s">
        <v>229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SUM(P191:P203)</f>
        <v>0</v>
      </c>
      <c r="Q190" s="210"/>
      <c r="R190" s="211">
        <f>SUM(R191:R203)</f>
        <v>7.9751788999999995</v>
      </c>
      <c r="S190" s="210"/>
      <c r="T190" s="212">
        <f>SUM(T191:T203)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88</v>
      </c>
      <c r="AT190" s="214" t="s">
        <v>80</v>
      </c>
      <c r="AU190" s="214" t="s">
        <v>88</v>
      </c>
      <c r="AY190" s="213" t="s">
        <v>130</v>
      </c>
      <c r="BK190" s="215">
        <f>SUM(BK191:BK203)</f>
        <v>0</v>
      </c>
    </row>
    <row r="191" s="2" customFormat="1" ht="37.8" customHeight="1">
      <c r="A191" s="37"/>
      <c r="B191" s="38"/>
      <c r="C191" s="218" t="s">
        <v>230</v>
      </c>
      <c r="D191" s="218" t="s">
        <v>132</v>
      </c>
      <c r="E191" s="219" t="s">
        <v>231</v>
      </c>
      <c r="F191" s="220" t="s">
        <v>232</v>
      </c>
      <c r="G191" s="221" t="s">
        <v>156</v>
      </c>
      <c r="H191" s="222">
        <v>23.899999999999999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46</v>
      </c>
      <c r="O191" s="90"/>
      <c r="P191" s="228">
        <f>O191*H191</f>
        <v>0</v>
      </c>
      <c r="Q191" s="228">
        <v>0.20449000000000001</v>
      </c>
      <c r="R191" s="228">
        <f>Q191*H191</f>
        <v>4.8873109999999995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136</v>
      </c>
      <c r="AT191" s="230" t="s">
        <v>132</v>
      </c>
      <c r="AU191" s="230" t="s">
        <v>90</v>
      </c>
      <c r="AY191" s="16" t="s">
        <v>130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88</v>
      </c>
      <c r="BK191" s="231">
        <f>ROUND(I191*H191,2)</f>
        <v>0</v>
      </c>
      <c r="BL191" s="16" t="s">
        <v>136</v>
      </c>
      <c r="BM191" s="230" t="s">
        <v>233</v>
      </c>
    </row>
    <row r="192" s="2" customFormat="1">
      <c r="A192" s="37"/>
      <c r="B192" s="38"/>
      <c r="C192" s="39"/>
      <c r="D192" s="232" t="s">
        <v>138</v>
      </c>
      <c r="E192" s="39"/>
      <c r="F192" s="233" t="s">
        <v>234</v>
      </c>
      <c r="G192" s="39"/>
      <c r="H192" s="39"/>
      <c r="I192" s="234"/>
      <c r="J192" s="39"/>
      <c r="K192" s="39"/>
      <c r="L192" s="43"/>
      <c r="M192" s="235"/>
      <c r="N192" s="236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138</v>
      </c>
      <c r="AU192" s="16" t="s">
        <v>90</v>
      </c>
    </row>
    <row r="193" s="2" customFormat="1">
      <c r="A193" s="37"/>
      <c r="B193" s="38"/>
      <c r="C193" s="39"/>
      <c r="D193" s="232" t="s">
        <v>150</v>
      </c>
      <c r="E193" s="39"/>
      <c r="F193" s="250" t="s">
        <v>235</v>
      </c>
      <c r="G193" s="39"/>
      <c r="H193" s="39"/>
      <c r="I193" s="234"/>
      <c r="J193" s="39"/>
      <c r="K193" s="39"/>
      <c r="L193" s="43"/>
      <c r="M193" s="235"/>
      <c r="N193" s="236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150</v>
      </c>
      <c r="AU193" s="16" t="s">
        <v>90</v>
      </c>
    </row>
    <row r="194" s="13" customFormat="1">
      <c r="A194" s="13"/>
      <c r="B194" s="239"/>
      <c r="C194" s="240"/>
      <c r="D194" s="232" t="s">
        <v>142</v>
      </c>
      <c r="E194" s="241" t="s">
        <v>1</v>
      </c>
      <c r="F194" s="242" t="s">
        <v>236</v>
      </c>
      <c r="G194" s="240"/>
      <c r="H194" s="243">
        <v>23.899999999999999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142</v>
      </c>
      <c r="AU194" s="249" t="s">
        <v>90</v>
      </c>
      <c r="AV194" s="13" t="s">
        <v>90</v>
      </c>
      <c r="AW194" s="13" t="s">
        <v>38</v>
      </c>
      <c r="AX194" s="13" t="s">
        <v>88</v>
      </c>
      <c r="AY194" s="249" t="s">
        <v>130</v>
      </c>
    </row>
    <row r="195" s="2" customFormat="1" ht="24.15" customHeight="1">
      <c r="A195" s="37"/>
      <c r="B195" s="38"/>
      <c r="C195" s="218" t="s">
        <v>237</v>
      </c>
      <c r="D195" s="218" t="s">
        <v>132</v>
      </c>
      <c r="E195" s="219" t="s">
        <v>238</v>
      </c>
      <c r="F195" s="220" t="s">
        <v>239</v>
      </c>
      <c r="G195" s="221" t="s">
        <v>146</v>
      </c>
      <c r="H195" s="222">
        <v>1.25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46</v>
      </c>
      <c r="O195" s="90"/>
      <c r="P195" s="228">
        <f>O195*H195</f>
        <v>0</v>
      </c>
      <c r="Q195" s="228">
        <v>2.45329</v>
      </c>
      <c r="R195" s="228">
        <f>Q195*H195</f>
        <v>3.0666124999999997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136</v>
      </c>
      <c r="AT195" s="230" t="s">
        <v>132</v>
      </c>
      <c r="AU195" s="230" t="s">
        <v>90</v>
      </c>
      <c r="AY195" s="16" t="s">
        <v>130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88</v>
      </c>
      <c r="BK195" s="231">
        <f>ROUND(I195*H195,2)</f>
        <v>0</v>
      </c>
      <c r="BL195" s="16" t="s">
        <v>136</v>
      </c>
      <c r="BM195" s="230" t="s">
        <v>240</v>
      </c>
    </row>
    <row r="196" s="2" customFormat="1">
      <c r="A196" s="37"/>
      <c r="B196" s="38"/>
      <c r="C196" s="39"/>
      <c r="D196" s="232" t="s">
        <v>138</v>
      </c>
      <c r="E196" s="39"/>
      <c r="F196" s="233" t="s">
        <v>241</v>
      </c>
      <c r="G196" s="39"/>
      <c r="H196" s="39"/>
      <c r="I196" s="234"/>
      <c r="J196" s="39"/>
      <c r="K196" s="39"/>
      <c r="L196" s="43"/>
      <c r="M196" s="235"/>
      <c r="N196" s="236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138</v>
      </c>
      <c r="AU196" s="16" t="s">
        <v>90</v>
      </c>
    </row>
    <row r="197" s="2" customFormat="1">
      <c r="A197" s="37"/>
      <c r="B197" s="38"/>
      <c r="C197" s="39"/>
      <c r="D197" s="237" t="s">
        <v>140</v>
      </c>
      <c r="E197" s="39"/>
      <c r="F197" s="238" t="s">
        <v>242</v>
      </c>
      <c r="G197" s="39"/>
      <c r="H197" s="39"/>
      <c r="I197" s="234"/>
      <c r="J197" s="39"/>
      <c r="K197" s="39"/>
      <c r="L197" s="43"/>
      <c r="M197" s="235"/>
      <c r="N197" s="236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140</v>
      </c>
      <c r="AU197" s="16" t="s">
        <v>90</v>
      </c>
    </row>
    <row r="198" s="2" customFormat="1">
      <c r="A198" s="37"/>
      <c r="B198" s="38"/>
      <c r="C198" s="39"/>
      <c r="D198" s="232" t="s">
        <v>150</v>
      </c>
      <c r="E198" s="39"/>
      <c r="F198" s="250" t="s">
        <v>243</v>
      </c>
      <c r="G198" s="39"/>
      <c r="H198" s="39"/>
      <c r="I198" s="234"/>
      <c r="J198" s="39"/>
      <c r="K198" s="39"/>
      <c r="L198" s="43"/>
      <c r="M198" s="235"/>
      <c r="N198" s="236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150</v>
      </c>
      <c r="AU198" s="16" t="s">
        <v>90</v>
      </c>
    </row>
    <row r="199" s="13" customFormat="1">
      <c r="A199" s="13"/>
      <c r="B199" s="239"/>
      <c r="C199" s="240"/>
      <c r="D199" s="232" t="s">
        <v>142</v>
      </c>
      <c r="E199" s="241" t="s">
        <v>1</v>
      </c>
      <c r="F199" s="242" t="s">
        <v>244</v>
      </c>
      <c r="G199" s="240"/>
      <c r="H199" s="243">
        <v>1.25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142</v>
      </c>
      <c r="AU199" s="249" t="s">
        <v>90</v>
      </c>
      <c r="AV199" s="13" t="s">
        <v>90</v>
      </c>
      <c r="AW199" s="13" t="s">
        <v>38</v>
      </c>
      <c r="AX199" s="13" t="s">
        <v>88</v>
      </c>
      <c r="AY199" s="249" t="s">
        <v>130</v>
      </c>
    </row>
    <row r="200" s="2" customFormat="1" ht="16.5" customHeight="1">
      <c r="A200" s="37"/>
      <c r="B200" s="38"/>
      <c r="C200" s="218" t="s">
        <v>8</v>
      </c>
      <c r="D200" s="218" t="s">
        <v>132</v>
      </c>
      <c r="E200" s="219" t="s">
        <v>245</v>
      </c>
      <c r="F200" s="220" t="s">
        <v>246</v>
      </c>
      <c r="G200" s="221" t="s">
        <v>247</v>
      </c>
      <c r="H200" s="222">
        <v>0.02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46</v>
      </c>
      <c r="O200" s="90"/>
      <c r="P200" s="228">
        <f>O200*H200</f>
        <v>0</v>
      </c>
      <c r="Q200" s="228">
        <v>1.06277</v>
      </c>
      <c r="R200" s="228">
        <f>Q200*H200</f>
        <v>0.021255400000000001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136</v>
      </c>
      <c r="AT200" s="230" t="s">
        <v>132</v>
      </c>
      <c r="AU200" s="230" t="s">
        <v>90</v>
      </c>
      <c r="AY200" s="16" t="s">
        <v>130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88</v>
      </c>
      <c r="BK200" s="231">
        <f>ROUND(I200*H200,2)</f>
        <v>0</v>
      </c>
      <c r="BL200" s="16" t="s">
        <v>136</v>
      </c>
      <c r="BM200" s="230" t="s">
        <v>248</v>
      </c>
    </row>
    <row r="201" s="2" customFormat="1">
      <c r="A201" s="37"/>
      <c r="B201" s="38"/>
      <c r="C201" s="39"/>
      <c r="D201" s="232" t="s">
        <v>138</v>
      </c>
      <c r="E201" s="39"/>
      <c r="F201" s="233" t="s">
        <v>249</v>
      </c>
      <c r="G201" s="39"/>
      <c r="H201" s="39"/>
      <c r="I201" s="234"/>
      <c r="J201" s="39"/>
      <c r="K201" s="39"/>
      <c r="L201" s="43"/>
      <c r="M201" s="235"/>
      <c r="N201" s="23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138</v>
      </c>
      <c r="AU201" s="16" t="s">
        <v>90</v>
      </c>
    </row>
    <row r="202" s="2" customFormat="1">
      <c r="A202" s="37"/>
      <c r="B202" s="38"/>
      <c r="C202" s="39"/>
      <c r="D202" s="237" t="s">
        <v>140</v>
      </c>
      <c r="E202" s="39"/>
      <c r="F202" s="238" t="s">
        <v>250</v>
      </c>
      <c r="G202" s="39"/>
      <c r="H202" s="39"/>
      <c r="I202" s="234"/>
      <c r="J202" s="39"/>
      <c r="K202" s="39"/>
      <c r="L202" s="43"/>
      <c r="M202" s="235"/>
      <c r="N202" s="236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140</v>
      </c>
      <c r="AU202" s="16" t="s">
        <v>90</v>
      </c>
    </row>
    <row r="203" s="13" customFormat="1">
      <c r="A203" s="13"/>
      <c r="B203" s="239"/>
      <c r="C203" s="240"/>
      <c r="D203" s="232" t="s">
        <v>142</v>
      </c>
      <c r="E203" s="241" t="s">
        <v>1</v>
      </c>
      <c r="F203" s="242" t="s">
        <v>251</v>
      </c>
      <c r="G203" s="240"/>
      <c r="H203" s="243">
        <v>0.02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142</v>
      </c>
      <c r="AU203" s="249" t="s">
        <v>90</v>
      </c>
      <c r="AV203" s="13" t="s">
        <v>90</v>
      </c>
      <c r="AW203" s="13" t="s">
        <v>38</v>
      </c>
      <c r="AX203" s="13" t="s">
        <v>88</v>
      </c>
      <c r="AY203" s="249" t="s">
        <v>130</v>
      </c>
    </row>
    <row r="204" s="12" customFormat="1" ht="22.8" customHeight="1">
      <c r="A204" s="12"/>
      <c r="B204" s="202"/>
      <c r="C204" s="203"/>
      <c r="D204" s="204" t="s">
        <v>80</v>
      </c>
      <c r="E204" s="216" t="s">
        <v>153</v>
      </c>
      <c r="F204" s="216" t="s">
        <v>252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SUM(P205:P221)</f>
        <v>0</v>
      </c>
      <c r="Q204" s="210"/>
      <c r="R204" s="211">
        <f>SUM(R205:R221)</f>
        <v>0.112056</v>
      </c>
      <c r="S204" s="210"/>
      <c r="T204" s="212">
        <f>SUM(T205:T221)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88</v>
      </c>
      <c r="AT204" s="214" t="s">
        <v>80</v>
      </c>
      <c r="AU204" s="214" t="s">
        <v>88</v>
      </c>
      <c r="AY204" s="213" t="s">
        <v>130</v>
      </c>
      <c r="BK204" s="215">
        <f>SUM(BK205:BK221)</f>
        <v>0</v>
      </c>
    </row>
    <row r="205" s="2" customFormat="1" ht="24.15" customHeight="1">
      <c r="A205" s="37"/>
      <c r="B205" s="38"/>
      <c r="C205" s="218" t="s">
        <v>253</v>
      </c>
      <c r="D205" s="218" t="s">
        <v>132</v>
      </c>
      <c r="E205" s="219" t="s">
        <v>254</v>
      </c>
      <c r="F205" s="220" t="s">
        <v>255</v>
      </c>
      <c r="G205" s="221" t="s">
        <v>146</v>
      </c>
      <c r="H205" s="222">
        <v>0.035999999999999997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46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136</v>
      </c>
      <c r="AT205" s="230" t="s">
        <v>132</v>
      </c>
      <c r="AU205" s="230" t="s">
        <v>90</v>
      </c>
      <c r="AY205" s="16" t="s">
        <v>130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88</v>
      </c>
      <c r="BK205" s="231">
        <f>ROUND(I205*H205,2)</f>
        <v>0</v>
      </c>
      <c r="BL205" s="16" t="s">
        <v>136</v>
      </c>
      <c r="BM205" s="230" t="s">
        <v>256</v>
      </c>
    </row>
    <row r="206" s="2" customFormat="1">
      <c r="A206" s="37"/>
      <c r="B206" s="38"/>
      <c r="C206" s="39"/>
      <c r="D206" s="232" t="s">
        <v>138</v>
      </c>
      <c r="E206" s="39"/>
      <c r="F206" s="233" t="s">
        <v>257</v>
      </c>
      <c r="G206" s="39"/>
      <c r="H206" s="39"/>
      <c r="I206" s="234"/>
      <c r="J206" s="39"/>
      <c r="K206" s="39"/>
      <c r="L206" s="43"/>
      <c r="M206" s="235"/>
      <c r="N206" s="23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138</v>
      </c>
      <c r="AU206" s="16" t="s">
        <v>90</v>
      </c>
    </row>
    <row r="207" s="2" customFormat="1">
      <c r="A207" s="37"/>
      <c r="B207" s="38"/>
      <c r="C207" s="39"/>
      <c r="D207" s="237" t="s">
        <v>140</v>
      </c>
      <c r="E207" s="39"/>
      <c r="F207" s="238" t="s">
        <v>258</v>
      </c>
      <c r="G207" s="39"/>
      <c r="H207" s="39"/>
      <c r="I207" s="234"/>
      <c r="J207" s="39"/>
      <c r="K207" s="39"/>
      <c r="L207" s="43"/>
      <c r="M207" s="235"/>
      <c r="N207" s="236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140</v>
      </c>
      <c r="AU207" s="16" t="s">
        <v>90</v>
      </c>
    </row>
    <row r="208" s="2" customFormat="1">
      <c r="A208" s="37"/>
      <c r="B208" s="38"/>
      <c r="C208" s="39"/>
      <c r="D208" s="232" t="s">
        <v>150</v>
      </c>
      <c r="E208" s="39"/>
      <c r="F208" s="250" t="s">
        <v>243</v>
      </c>
      <c r="G208" s="39"/>
      <c r="H208" s="39"/>
      <c r="I208" s="234"/>
      <c r="J208" s="39"/>
      <c r="K208" s="39"/>
      <c r="L208" s="43"/>
      <c r="M208" s="235"/>
      <c r="N208" s="236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150</v>
      </c>
      <c r="AU208" s="16" t="s">
        <v>90</v>
      </c>
    </row>
    <row r="209" s="13" customFormat="1">
      <c r="A209" s="13"/>
      <c r="B209" s="239"/>
      <c r="C209" s="240"/>
      <c r="D209" s="232" t="s">
        <v>142</v>
      </c>
      <c r="E209" s="241" t="s">
        <v>1</v>
      </c>
      <c r="F209" s="242" t="s">
        <v>259</v>
      </c>
      <c r="G209" s="240"/>
      <c r="H209" s="243">
        <v>0.035999999999999997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142</v>
      </c>
      <c r="AU209" s="249" t="s">
        <v>90</v>
      </c>
      <c r="AV209" s="13" t="s">
        <v>90</v>
      </c>
      <c r="AW209" s="13" t="s">
        <v>38</v>
      </c>
      <c r="AX209" s="13" t="s">
        <v>88</v>
      </c>
      <c r="AY209" s="249" t="s">
        <v>130</v>
      </c>
    </row>
    <row r="210" s="2" customFormat="1" ht="21.75" customHeight="1">
      <c r="A210" s="37"/>
      <c r="B210" s="38"/>
      <c r="C210" s="218" t="s">
        <v>260</v>
      </c>
      <c r="D210" s="218" t="s">
        <v>132</v>
      </c>
      <c r="E210" s="219" t="s">
        <v>261</v>
      </c>
      <c r="F210" s="220" t="s">
        <v>262</v>
      </c>
      <c r="G210" s="221" t="s">
        <v>135</v>
      </c>
      <c r="H210" s="222">
        <v>13.800000000000001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46</v>
      </c>
      <c r="O210" s="90"/>
      <c r="P210" s="228">
        <f>O210*H210</f>
        <v>0</v>
      </c>
      <c r="Q210" s="228">
        <v>0.00726</v>
      </c>
      <c r="R210" s="228">
        <f>Q210*H210</f>
        <v>0.100188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136</v>
      </c>
      <c r="AT210" s="230" t="s">
        <v>132</v>
      </c>
      <c r="AU210" s="230" t="s">
        <v>90</v>
      </c>
      <c r="AY210" s="16" t="s">
        <v>130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88</v>
      </c>
      <c r="BK210" s="231">
        <f>ROUND(I210*H210,2)</f>
        <v>0</v>
      </c>
      <c r="BL210" s="16" t="s">
        <v>136</v>
      </c>
      <c r="BM210" s="230" t="s">
        <v>263</v>
      </c>
    </row>
    <row r="211" s="2" customFormat="1">
      <c r="A211" s="37"/>
      <c r="B211" s="38"/>
      <c r="C211" s="39"/>
      <c r="D211" s="232" t="s">
        <v>138</v>
      </c>
      <c r="E211" s="39"/>
      <c r="F211" s="233" t="s">
        <v>264</v>
      </c>
      <c r="G211" s="39"/>
      <c r="H211" s="39"/>
      <c r="I211" s="234"/>
      <c r="J211" s="39"/>
      <c r="K211" s="39"/>
      <c r="L211" s="43"/>
      <c r="M211" s="235"/>
      <c r="N211" s="236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138</v>
      </c>
      <c r="AU211" s="16" t="s">
        <v>90</v>
      </c>
    </row>
    <row r="212" s="2" customFormat="1">
      <c r="A212" s="37"/>
      <c r="B212" s="38"/>
      <c r="C212" s="39"/>
      <c r="D212" s="237" t="s">
        <v>140</v>
      </c>
      <c r="E212" s="39"/>
      <c r="F212" s="238" t="s">
        <v>265</v>
      </c>
      <c r="G212" s="39"/>
      <c r="H212" s="39"/>
      <c r="I212" s="234"/>
      <c r="J212" s="39"/>
      <c r="K212" s="39"/>
      <c r="L212" s="43"/>
      <c r="M212" s="235"/>
      <c r="N212" s="236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140</v>
      </c>
      <c r="AU212" s="16" t="s">
        <v>90</v>
      </c>
    </row>
    <row r="213" s="13" customFormat="1">
      <c r="A213" s="13"/>
      <c r="B213" s="239"/>
      <c r="C213" s="240"/>
      <c r="D213" s="232" t="s">
        <v>142</v>
      </c>
      <c r="E213" s="241" t="s">
        <v>1</v>
      </c>
      <c r="F213" s="242" t="s">
        <v>266</v>
      </c>
      <c r="G213" s="240"/>
      <c r="H213" s="243">
        <v>0.59999999999999998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142</v>
      </c>
      <c r="AU213" s="249" t="s">
        <v>90</v>
      </c>
      <c r="AV213" s="13" t="s">
        <v>90</v>
      </c>
      <c r="AW213" s="13" t="s">
        <v>38</v>
      </c>
      <c r="AX213" s="13" t="s">
        <v>81</v>
      </c>
      <c r="AY213" s="249" t="s">
        <v>130</v>
      </c>
    </row>
    <row r="214" s="13" customFormat="1">
      <c r="A214" s="13"/>
      <c r="B214" s="239"/>
      <c r="C214" s="240"/>
      <c r="D214" s="232" t="s">
        <v>142</v>
      </c>
      <c r="E214" s="241" t="s">
        <v>1</v>
      </c>
      <c r="F214" s="242" t="s">
        <v>267</v>
      </c>
      <c r="G214" s="240"/>
      <c r="H214" s="243">
        <v>13.199999999999999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142</v>
      </c>
      <c r="AU214" s="249" t="s">
        <v>90</v>
      </c>
      <c r="AV214" s="13" t="s">
        <v>90</v>
      </c>
      <c r="AW214" s="13" t="s">
        <v>38</v>
      </c>
      <c r="AX214" s="13" t="s">
        <v>81</v>
      </c>
      <c r="AY214" s="249" t="s">
        <v>130</v>
      </c>
    </row>
    <row r="215" s="14" customFormat="1">
      <c r="A215" s="14"/>
      <c r="B215" s="251"/>
      <c r="C215" s="252"/>
      <c r="D215" s="232" t="s">
        <v>142</v>
      </c>
      <c r="E215" s="253" t="s">
        <v>1</v>
      </c>
      <c r="F215" s="254" t="s">
        <v>162</v>
      </c>
      <c r="G215" s="252"/>
      <c r="H215" s="255">
        <v>13.800000000000001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142</v>
      </c>
      <c r="AU215" s="261" t="s">
        <v>90</v>
      </c>
      <c r="AV215" s="14" t="s">
        <v>136</v>
      </c>
      <c r="AW215" s="14" t="s">
        <v>38</v>
      </c>
      <c r="AX215" s="14" t="s">
        <v>88</v>
      </c>
      <c r="AY215" s="261" t="s">
        <v>130</v>
      </c>
    </row>
    <row r="216" s="2" customFormat="1" ht="21.75" customHeight="1">
      <c r="A216" s="37"/>
      <c r="B216" s="38"/>
      <c r="C216" s="218" t="s">
        <v>268</v>
      </c>
      <c r="D216" s="218" t="s">
        <v>132</v>
      </c>
      <c r="E216" s="219" t="s">
        <v>269</v>
      </c>
      <c r="F216" s="220" t="s">
        <v>270</v>
      </c>
      <c r="G216" s="221" t="s">
        <v>135</v>
      </c>
      <c r="H216" s="222">
        <v>13.800000000000001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46</v>
      </c>
      <c r="O216" s="90"/>
      <c r="P216" s="228">
        <f>O216*H216</f>
        <v>0</v>
      </c>
      <c r="Q216" s="228">
        <v>0.00085999999999999998</v>
      </c>
      <c r="R216" s="228">
        <f>Q216*H216</f>
        <v>0.011868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136</v>
      </c>
      <c r="AT216" s="230" t="s">
        <v>132</v>
      </c>
      <c r="AU216" s="230" t="s">
        <v>90</v>
      </c>
      <c r="AY216" s="16" t="s">
        <v>130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88</v>
      </c>
      <c r="BK216" s="231">
        <f>ROUND(I216*H216,2)</f>
        <v>0</v>
      </c>
      <c r="BL216" s="16" t="s">
        <v>136</v>
      </c>
      <c r="BM216" s="230" t="s">
        <v>271</v>
      </c>
    </row>
    <row r="217" s="2" customFormat="1">
      <c r="A217" s="37"/>
      <c r="B217" s="38"/>
      <c r="C217" s="39"/>
      <c r="D217" s="232" t="s">
        <v>138</v>
      </c>
      <c r="E217" s="39"/>
      <c r="F217" s="233" t="s">
        <v>272</v>
      </c>
      <c r="G217" s="39"/>
      <c r="H217" s="39"/>
      <c r="I217" s="234"/>
      <c r="J217" s="39"/>
      <c r="K217" s="39"/>
      <c r="L217" s="43"/>
      <c r="M217" s="235"/>
      <c r="N217" s="236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138</v>
      </c>
      <c r="AU217" s="16" t="s">
        <v>90</v>
      </c>
    </row>
    <row r="218" s="2" customFormat="1">
      <c r="A218" s="37"/>
      <c r="B218" s="38"/>
      <c r="C218" s="39"/>
      <c r="D218" s="237" t="s">
        <v>140</v>
      </c>
      <c r="E218" s="39"/>
      <c r="F218" s="238" t="s">
        <v>273</v>
      </c>
      <c r="G218" s="39"/>
      <c r="H218" s="39"/>
      <c r="I218" s="234"/>
      <c r="J218" s="39"/>
      <c r="K218" s="39"/>
      <c r="L218" s="43"/>
      <c r="M218" s="235"/>
      <c r="N218" s="236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140</v>
      </c>
      <c r="AU218" s="16" t="s">
        <v>90</v>
      </c>
    </row>
    <row r="219" s="13" customFormat="1">
      <c r="A219" s="13"/>
      <c r="B219" s="239"/>
      <c r="C219" s="240"/>
      <c r="D219" s="232" t="s">
        <v>142</v>
      </c>
      <c r="E219" s="241" t="s">
        <v>1</v>
      </c>
      <c r="F219" s="242" t="s">
        <v>266</v>
      </c>
      <c r="G219" s="240"/>
      <c r="H219" s="243">
        <v>0.59999999999999998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142</v>
      </c>
      <c r="AU219" s="249" t="s">
        <v>90</v>
      </c>
      <c r="AV219" s="13" t="s">
        <v>90</v>
      </c>
      <c r="AW219" s="13" t="s">
        <v>38</v>
      </c>
      <c r="AX219" s="13" t="s">
        <v>81</v>
      </c>
      <c r="AY219" s="249" t="s">
        <v>130</v>
      </c>
    </row>
    <row r="220" s="13" customFormat="1">
      <c r="A220" s="13"/>
      <c r="B220" s="239"/>
      <c r="C220" s="240"/>
      <c r="D220" s="232" t="s">
        <v>142</v>
      </c>
      <c r="E220" s="241" t="s">
        <v>1</v>
      </c>
      <c r="F220" s="242" t="s">
        <v>267</v>
      </c>
      <c r="G220" s="240"/>
      <c r="H220" s="243">
        <v>13.199999999999999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142</v>
      </c>
      <c r="AU220" s="249" t="s">
        <v>90</v>
      </c>
      <c r="AV220" s="13" t="s">
        <v>90</v>
      </c>
      <c r="AW220" s="13" t="s">
        <v>38</v>
      </c>
      <c r="AX220" s="13" t="s">
        <v>81</v>
      </c>
      <c r="AY220" s="249" t="s">
        <v>130</v>
      </c>
    </row>
    <row r="221" s="14" customFormat="1">
      <c r="A221" s="14"/>
      <c r="B221" s="251"/>
      <c r="C221" s="252"/>
      <c r="D221" s="232" t="s">
        <v>142</v>
      </c>
      <c r="E221" s="253" t="s">
        <v>1</v>
      </c>
      <c r="F221" s="254" t="s">
        <v>162</v>
      </c>
      <c r="G221" s="252"/>
      <c r="H221" s="255">
        <v>13.800000000000001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142</v>
      </c>
      <c r="AU221" s="261" t="s">
        <v>90</v>
      </c>
      <c r="AV221" s="14" t="s">
        <v>136</v>
      </c>
      <c r="AW221" s="14" t="s">
        <v>38</v>
      </c>
      <c r="AX221" s="14" t="s">
        <v>88</v>
      </c>
      <c r="AY221" s="261" t="s">
        <v>130</v>
      </c>
    </row>
    <row r="222" s="12" customFormat="1" ht="22.8" customHeight="1">
      <c r="A222" s="12"/>
      <c r="B222" s="202"/>
      <c r="C222" s="203"/>
      <c r="D222" s="204" t="s">
        <v>80</v>
      </c>
      <c r="E222" s="216" t="s">
        <v>136</v>
      </c>
      <c r="F222" s="216" t="s">
        <v>274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SUM(P223:P252)</f>
        <v>0</v>
      </c>
      <c r="Q222" s="210"/>
      <c r="R222" s="211">
        <f>SUM(R223:R252)</f>
        <v>44.670079999999999</v>
      </c>
      <c r="S222" s="210"/>
      <c r="T222" s="212">
        <f>SUM(T223:T252)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88</v>
      </c>
      <c r="AT222" s="214" t="s">
        <v>80</v>
      </c>
      <c r="AU222" s="214" t="s">
        <v>88</v>
      </c>
      <c r="AY222" s="213" t="s">
        <v>130</v>
      </c>
      <c r="BK222" s="215">
        <f>SUM(BK223:BK252)</f>
        <v>0</v>
      </c>
    </row>
    <row r="223" s="2" customFormat="1" ht="24.15" customHeight="1">
      <c r="A223" s="37"/>
      <c r="B223" s="38"/>
      <c r="C223" s="218" t="s">
        <v>275</v>
      </c>
      <c r="D223" s="218" t="s">
        <v>132</v>
      </c>
      <c r="E223" s="219" t="s">
        <v>276</v>
      </c>
      <c r="F223" s="220" t="s">
        <v>277</v>
      </c>
      <c r="G223" s="221" t="s">
        <v>135</v>
      </c>
      <c r="H223" s="222">
        <v>32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46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136</v>
      </c>
      <c r="AT223" s="230" t="s">
        <v>132</v>
      </c>
      <c r="AU223" s="230" t="s">
        <v>90</v>
      </c>
      <c r="AY223" s="16" t="s">
        <v>130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88</v>
      </c>
      <c r="BK223" s="231">
        <f>ROUND(I223*H223,2)</f>
        <v>0</v>
      </c>
      <c r="BL223" s="16" t="s">
        <v>136</v>
      </c>
      <c r="BM223" s="230" t="s">
        <v>278</v>
      </c>
    </row>
    <row r="224" s="2" customFormat="1">
      <c r="A224" s="37"/>
      <c r="B224" s="38"/>
      <c r="C224" s="39"/>
      <c r="D224" s="232" t="s">
        <v>138</v>
      </c>
      <c r="E224" s="39"/>
      <c r="F224" s="233" t="s">
        <v>279</v>
      </c>
      <c r="G224" s="39"/>
      <c r="H224" s="39"/>
      <c r="I224" s="234"/>
      <c r="J224" s="39"/>
      <c r="K224" s="39"/>
      <c r="L224" s="43"/>
      <c r="M224" s="235"/>
      <c r="N224" s="236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138</v>
      </c>
      <c r="AU224" s="16" t="s">
        <v>90</v>
      </c>
    </row>
    <row r="225" s="2" customFormat="1">
      <c r="A225" s="37"/>
      <c r="B225" s="38"/>
      <c r="C225" s="39"/>
      <c r="D225" s="237" t="s">
        <v>140</v>
      </c>
      <c r="E225" s="39"/>
      <c r="F225" s="238" t="s">
        <v>280</v>
      </c>
      <c r="G225" s="39"/>
      <c r="H225" s="39"/>
      <c r="I225" s="234"/>
      <c r="J225" s="39"/>
      <c r="K225" s="39"/>
      <c r="L225" s="43"/>
      <c r="M225" s="235"/>
      <c r="N225" s="236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140</v>
      </c>
      <c r="AU225" s="16" t="s">
        <v>90</v>
      </c>
    </row>
    <row r="226" s="2" customFormat="1">
      <c r="A226" s="37"/>
      <c r="B226" s="38"/>
      <c r="C226" s="39"/>
      <c r="D226" s="232" t="s">
        <v>150</v>
      </c>
      <c r="E226" s="39"/>
      <c r="F226" s="250" t="s">
        <v>281</v>
      </c>
      <c r="G226" s="39"/>
      <c r="H226" s="39"/>
      <c r="I226" s="234"/>
      <c r="J226" s="39"/>
      <c r="K226" s="39"/>
      <c r="L226" s="43"/>
      <c r="M226" s="235"/>
      <c r="N226" s="236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150</v>
      </c>
      <c r="AU226" s="16" t="s">
        <v>90</v>
      </c>
    </row>
    <row r="227" s="13" customFormat="1">
      <c r="A227" s="13"/>
      <c r="B227" s="239"/>
      <c r="C227" s="240"/>
      <c r="D227" s="232" t="s">
        <v>142</v>
      </c>
      <c r="E227" s="241" t="s">
        <v>1</v>
      </c>
      <c r="F227" s="242" t="s">
        <v>282</v>
      </c>
      <c r="G227" s="240"/>
      <c r="H227" s="243">
        <v>32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142</v>
      </c>
      <c r="AU227" s="249" t="s">
        <v>90</v>
      </c>
      <c r="AV227" s="13" t="s">
        <v>90</v>
      </c>
      <c r="AW227" s="13" t="s">
        <v>38</v>
      </c>
      <c r="AX227" s="13" t="s">
        <v>88</v>
      </c>
      <c r="AY227" s="249" t="s">
        <v>130</v>
      </c>
    </row>
    <row r="228" s="2" customFormat="1" ht="24.15" customHeight="1">
      <c r="A228" s="37"/>
      <c r="B228" s="38"/>
      <c r="C228" s="218" t="s">
        <v>283</v>
      </c>
      <c r="D228" s="218" t="s">
        <v>132</v>
      </c>
      <c r="E228" s="219" t="s">
        <v>284</v>
      </c>
      <c r="F228" s="220" t="s">
        <v>285</v>
      </c>
      <c r="G228" s="221" t="s">
        <v>135</v>
      </c>
      <c r="H228" s="222">
        <v>0.23999999999999999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46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136</v>
      </c>
      <c r="AT228" s="230" t="s">
        <v>132</v>
      </c>
      <c r="AU228" s="230" t="s">
        <v>90</v>
      </c>
      <c r="AY228" s="16" t="s">
        <v>130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88</v>
      </c>
      <c r="BK228" s="231">
        <f>ROUND(I228*H228,2)</f>
        <v>0</v>
      </c>
      <c r="BL228" s="16" t="s">
        <v>136</v>
      </c>
      <c r="BM228" s="230" t="s">
        <v>286</v>
      </c>
    </row>
    <row r="229" s="2" customFormat="1">
      <c r="A229" s="37"/>
      <c r="B229" s="38"/>
      <c r="C229" s="39"/>
      <c r="D229" s="232" t="s">
        <v>138</v>
      </c>
      <c r="E229" s="39"/>
      <c r="F229" s="233" t="s">
        <v>287</v>
      </c>
      <c r="G229" s="39"/>
      <c r="H229" s="39"/>
      <c r="I229" s="234"/>
      <c r="J229" s="39"/>
      <c r="K229" s="39"/>
      <c r="L229" s="43"/>
      <c r="M229" s="235"/>
      <c r="N229" s="236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138</v>
      </c>
      <c r="AU229" s="16" t="s">
        <v>90</v>
      </c>
    </row>
    <row r="230" s="2" customFormat="1">
      <c r="A230" s="37"/>
      <c r="B230" s="38"/>
      <c r="C230" s="39"/>
      <c r="D230" s="237" t="s">
        <v>140</v>
      </c>
      <c r="E230" s="39"/>
      <c r="F230" s="238" t="s">
        <v>288</v>
      </c>
      <c r="G230" s="39"/>
      <c r="H230" s="39"/>
      <c r="I230" s="234"/>
      <c r="J230" s="39"/>
      <c r="K230" s="39"/>
      <c r="L230" s="43"/>
      <c r="M230" s="235"/>
      <c r="N230" s="236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140</v>
      </c>
      <c r="AU230" s="16" t="s">
        <v>90</v>
      </c>
    </row>
    <row r="231" s="2" customFormat="1">
      <c r="A231" s="37"/>
      <c r="B231" s="38"/>
      <c r="C231" s="39"/>
      <c r="D231" s="232" t="s">
        <v>150</v>
      </c>
      <c r="E231" s="39"/>
      <c r="F231" s="250" t="s">
        <v>289</v>
      </c>
      <c r="G231" s="39"/>
      <c r="H231" s="39"/>
      <c r="I231" s="234"/>
      <c r="J231" s="39"/>
      <c r="K231" s="39"/>
      <c r="L231" s="43"/>
      <c r="M231" s="235"/>
      <c r="N231" s="236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150</v>
      </c>
      <c r="AU231" s="16" t="s">
        <v>90</v>
      </c>
    </row>
    <row r="232" s="13" customFormat="1">
      <c r="A232" s="13"/>
      <c r="B232" s="239"/>
      <c r="C232" s="240"/>
      <c r="D232" s="232" t="s">
        <v>142</v>
      </c>
      <c r="E232" s="241" t="s">
        <v>1</v>
      </c>
      <c r="F232" s="242" t="s">
        <v>290</v>
      </c>
      <c r="G232" s="240"/>
      <c r="H232" s="243">
        <v>0.23999999999999999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142</v>
      </c>
      <c r="AU232" s="249" t="s">
        <v>90</v>
      </c>
      <c r="AV232" s="13" t="s">
        <v>90</v>
      </c>
      <c r="AW232" s="13" t="s">
        <v>38</v>
      </c>
      <c r="AX232" s="13" t="s">
        <v>88</v>
      </c>
      <c r="AY232" s="249" t="s">
        <v>130</v>
      </c>
    </row>
    <row r="233" s="2" customFormat="1" ht="24.15" customHeight="1">
      <c r="A233" s="37"/>
      <c r="B233" s="38"/>
      <c r="C233" s="218" t="s">
        <v>7</v>
      </c>
      <c r="D233" s="218" t="s">
        <v>132</v>
      </c>
      <c r="E233" s="219" t="s">
        <v>291</v>
      </c>
      <c r="F233" s="220" t="s">
        <v>292</v>
      </c>
      <c r="G233" s="221" t="s">
        <v>135</v>
      </c>
      <c r="H233" s="222">
        <v>32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46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136</v>
      </c>
      <c r="AT233" s="230" t="s">
        <v>132</v>
      </c>
      <c r="AU233" s="230" t="s">
        <v>90</v>
      </c>
      <c r="AY233" s="16" t="s">
        <v>130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88</v>
      </c>
      <c r="BK233" s="231">
        <f>ROUND(I233*H233,2)</f>
        <v>0</v>
      </c>
      <c r="BL233" s="16" t="s">
        <v>136</v>
      </c>
      <c r="BM233" s="230" t="s">
        <v>293</v>
      </c>
    </row>
    <row r="234" s="2" customFormat="1">
      <c r="A234" s="37"/>
      <c r="B234" s="38"/>
      <c r="C234" s="39"/>
      <c r="D234" s="232" t="s">
        <v>138</v>
      </c>
      <c r="E234" s="39"/>
      <c r="F234" s="233" t="s">
        <v>294</v>
      </c>
      <c r="G234" s="39"/>
      <c r="H234" s="39"/>
      <c r="I234" s="234"/>
      <c r="J234" s="39"/>
      <c r="K234" s="39"/>
      <c r="L234" s="43"/>
      <c r="M234" s="235"/>
      <c r="N234" s="236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138</v>
      </c>
      <c r="AU234" s="16" t="s">
        <v>90</v>
      </c>
    </row>
    <row r="235" s="2" customFormat="1">
      <c r="A235" s="37"/>
      <c r="B235" s="38"/>
      <c r="C235" s="39"/>
      <c r="D235" s="237" t="s">
        <v>140</v>
      </c>
      <c r="E235" s="39"/>
      <c r="F235" s="238" t="s">
        <v>295</v>
      </c>
      <c r="G235" s="39"/>
      <c r="H235" s="39"/>
      <c r="I235" s="234"/>
      <c r="J235" s="39"/>
      <c r="K235" s="39"/>
      <c r="L235" s="43"/>
      <c r="M235" s="235"/>
      <c r="N235" s="236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140</v>
      </c>
      <c r="AU235" s="16" t="s">
        <v>90</v>
      </c>
    </row>
    <row r="236" s="13" customFormat="1">
      <c r="A236" s="13"/>
      <c r="B236" s="239"/>
      <c r="C236" s="240"/>
      <c r="D236" s="232" t="s">
        <v>142</v>
      </c>
      <c r="E236" s="241" t="s">
        <v>1</v>
      </c>
      <c r="F236" s="242" t="s">
        <v>143</v>
      </c>
      <c r="G236" s="240"/>
      <c r="H236" s="243">
        <v>32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142</v>
      </c>
      <c r="AU236" s="249" t="s">
        <v>90</v>
      </c>
      <c r="AV236" s="13" t="s">
        <v>90</v>
      </c>
      <c r="AW236" s="13" t="s">
        <v>38</v>
      </c>
      <c r="AX236" s="13" t="s">
        <v>88</v>
      </c>
      <c r="AY236" s="249" t="s">
        <v>130</v>
      </c>
    </row>
    <row r="237" s="2" customFormat="1" ht="16.5" customHeight="1">
      <c r="A237" s="37"/>
      <c r="B237" s="38"/>
      <c r="C237" s="262" t="s">
        <v>296</v>
      </c>
      <c r="D237" s="262" t="s">
        <v>222</v>
      </c>
      <c r="E237" s="263" t="s">
        <v>297</v>
      </c>
      <c r="F237" s="264" t="s">
        <v>298</v>
      </c>
      <c r="G237" s="265" t="s">
        <v>247</v>
      </c>
      <c r="H237" s="266">
        <v>6.1920000000000002</v>
      </c>
      <c r="I237" s="267"/>
      <c r="J237" s="268">
        <f>ROUND(I237*H237,2)</f>
        <v>0</v>
      </c>
      <c r="K237" s="269"/>
      <c r="L237" s="270"/>
      <c r="M237" s="271" t="s">
        <v>1</v>
      </c>
      <c r="N237" s="272" t="s">
        <v>46</v>
      </c>
      <c r="O237" s="90"/>
      <c r="P237" s="228">
        <f>O237*H237</f>
        <v>0</v>
      </c>
      <c r="Q237" s="228">
        <v>1</v>
      </c>
      <c r="R237" s="228">
        <f>Q237*H237</f>
        <v>6.1920000000000002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191</v>
      </c>
      <c r="AT237" s="230" t="s">
        <v>222</v>
      </c>
      <c r="AU237" s="230" t="s">
        <v>90</v>
      </c>
      <c r="AY237" s="16" t="s">
        <v>130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88</v>
      </c>
      <c r="BK237" s="231">
        <f>ROUND(I237*H237,2)</f>
        <v>0</v>
      </c>
      <c r="BL237" s="16" t="s">
        <v>136</v>
      </c>
      <c r="BM237" s="230" t="s">
        <v>299</v>
      </c>
    </row>
    <row r="238" s="2" customFormat="1">
      <c r="A238" s="37"/>
      <c r="B238" s="38"/>
      <c r="C238" s="39"/>
      <c r="D238" s="232" t="s">
        <v>138</v>
      </c>
      <c r="E238" s="39"/>
      <c r="F238" s="233" t="s">
        <v>298</v>
      </c>
      <c r="G238" s="39"/>
      <c r="H238" s="39"/>
      <c r="I238" s="234"/>
      <c r="J238" s="39"/>
      <c r="K238" s="39"/>
      <c r="L238" s="43"/>
      <c r="M238" s="235"/>
      <c r="N238" s="236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138</v>
      </c>
      <c r="AU238" s="16" t="s">
        <v>90</v>
      </c>
    </row>
    <row r="239" s="13" customFormat="1">
      <c r="A239" s="13"/>
      <c r="B239" s="239"/>
      <c r="C239" s="240"/>
      <c r="D239" s="232" t="s">
        <v>142</v>
      </c>
      <c r="E239" s="241" t="s">
        <v>1</v>
      </c>
      <c r="F239" s="242" t="s">
        <v>300</v>
      </c>
      <c r="G239" s="240"/>
      <c r="H239" s="243">
        <v>6.1200000000000001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142</v>
      </c>
      <c r="AU239" s="249" t="s">
        <v>90</v>
      </c>
      <c r="AV239" s="13" t="s">
        <v>90</v>
      </c>
      <c r="AW239" s="13" t="s">
        <v>38</v>
      </c>
      <c r="AX239" s="13" t="s">
        <v>81</v>
      </c>
      <c r="AY239" s="249" t="s">
        <v>130</v>
      </c>
    </row>
    <row r="240" s="13" customFormat="1">
      <c r="A240" s="13"/>
      <c r="B240" s="239"/>
      <c r="C240" s="240"/>
      <c r="D240" s="232" t="s">
        <v>142</v>
      </c>
      <c r="E240" s="241" t="s">
        <v>1</v>
      </c>
      <c r="F240" s="242" t="s">
        <v>301</v>
      </c>
      <c r="G240" s="240"/>
      <c r="H240" s="243">
        <v>0.071999999999999995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142</v>
      </c>
      <c r="AU240" s="249" t="s">
        <v>90</v>
      </c>
      <c r="AV240" s="13" t="s">
        <v>90</v>
      </c>
      <c r="AW240" s="13" t="s">
        <v>38</v>
      </c>
      <c r="AX240" s="13" t="s">
        <v>81</v>
      </c>
      <c r="AY240" s="249" t="s">
        <v>130</v>
      </c>
    </row>
    <row r="241" s="14" customFormat="1">
      <c r="A241" s="14"/>
      <c r="B241" s="251"/>
      <c r="C241" s="252"/>
      <c r="D241" s="232" t="s">
        <v>142</v>
      </c>
      <c r="E241" s="253" t="s">
        <v>1</v>
      </c>
      <c r="F241" s="254" t="s">
        <v>162</v>
      </c>
      <c r="G241" s="252"/>
      <c r="H241" s="255">
        <v>6.1920000000000002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142</v>
      </c>
      <c r="AU241" s="261" t="s">
        <v>90</v>
      </c>
      <c r="AV241" s="14" t="s">
        <v>136</v>
      </c>
      <c r="AW241" s="14" t="s">
        <v>38</v>
      </c>
      <c r="AX241" s="14" t="s">
        <v>88</v>
      </c>
      <c r="AY241" s="261" t="s">
        <v>130</v>
      </c>
    </row>
    <row r="242" s="2" customFormat="1" ht="16.5" customHeight="1">
      <c r="A242" s="37"/>
      <c r="B242" s="38"/>
      <c r="C242" s="262" t="s">
        <v>302</v>
      </c>
      <c r="D242" s="262" t="s">
        <v>222</v>
      </c>
      <c r="E242" s="263" t="s">
        <v>303</v>
      </c>
      <c r="F242" s="264" t="s">
        <v>304</v>
      </c>
      <c r="G242" s="265" t="s">
        <v>247</v>
      </c>
      <c r="H242" s="266">
        <v>4.6799999999999997</v>
      </c>
      <c r="I242" s="267"/>
      <c r="J242" s="268">
        <f>ROUND(I242*H242,2)</f>
        <v>0</v>
      </c>
      <c r="K242" s="269"/>
      <c r="L242" s="270"/>
      <c r="M242" s="271" t="s">
        <v>1</v>
      </c>
      <c r="N242" s="272" t="s">
        <v>46</v>
      </c>
      <c r="O242" s="90"/>
      <c r="P242" s="228">
        <f>O242*H242</f>
        <v>0</v>
      </c>
      <c r="Q242" s="228">
        <v>1</v>
      </c>
      <c r="R242" s="228">
        <f>Q242*H242</f>
        <v>4.6799999999999997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191</v>
      </c>
      <c r="AT242" s="230" t="s">
        <v>222</v>
      </c>
      <c r="AU242" s="230" t="s">
        <v>90</v>
      </c>
      <c r="AY242" s="16" t="s">
        <v>130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88</v>
      </c>
      <c r="BK242" s="231">
        <f>ROUND(I242*H242,2)</f>
        <v>0</v>
      </c>
      <c r="BL242" s="16" t="s">
        <v>136</v>
      </c>
      <c r="BM242" s="230" t="s">
        <v>305</v>
      </c>
    </row>
    <row r="243" s="2" customFormat="1">
      <c r="A243" s="37"/>
      <c r="B243" s="38"/>
      <c r="C243" s="39"/>
      <c r="D243" s="232" t="s">
        <v>138</v>
      </c>
      <c r="E243" s="39"/>
      <c r="F243" s="233" t="s">
        <v>304</v>
      </c>
      <c r="G243" s="39"/>
      <c r="H243" s="39"/>
      <c r="I243" s="234"/>
      <c r="J243" s="39"/>
      <c r="K243" s="39"/>
      <c r="L243" s="43"/>
      <c r="M243" s="235"/>
      <c r="N243" s="236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138</v>
      </c>
      <c r="AU243" s="16" t="s">
        <v>90</v>
      </c>
    </row>
    <row r="244" s="13" customFormat="1">
      <c r="A244" s="13"/>
      <c r="B244" s="239"/>
      <c r="C244" s="240"/>
      <c r="D244" s="232" t="s">
        <v>142</v>
      </c>
      <c r="E244" s="241" t="s">
        <v>1</v>
      </c>
      <c r="F244" s="242" t="s">
        <v>306</v>
      </c>
      <c r="G244" s="240"/>
      <c r="H244" s="243">
        <v>4.6799999999999997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142</v>
      </c>
      <c r="AU244" s="249" t="s">
        <v>90</v>
      </c>
      <c r="AV244" s="13" t="s">
        <v>90</v>
      </c>
      <c r="AW244" s="13" t="s">
        <v>38</v>
      </c>
      <c r="AX244" s="13" t="s">
        <v>88</v>
      </c>
      <c r="AY244" s="249" t="s">
        <v>130</v>
      </c>
    </row>
    <row r="245" s="2" customFormat="1" ht="16.5" customHeight="1">
      <c r="A245" s="37"/>
      <c r="B245" s="38"/>
      <c r="C245" s="262" t="s">
        <v>307</v>
      </c>
      <c r="D245" s="262" t="s">
        <v>222</v>
      </c>
      <c r="E245" s="263" t="s">
        <v>308</v>
      </c>
      <c r="F245" s="264" t="s">
        <v>309</v>
      </c>
      <c r="G245" s="265" t="s">
        <v>247</v>
      </c>
      <c r="H245" s="266">
        <v>19.800000000000001</v>
      </c>
      <c r="I245" s="267"/>
      <c r="J245" s="268">
        <f>ROUND(I245*H245,2)</f>
        <v>0</v>
      </c>
      <c r="K245" s="269"/>
      <c r="L245" s="270"/>
      <c r="M245" s="271" t="s">
        <v>1</v>
      </c>
      <c r="N245" s="272" t="s">
        <v>46</v>
      </c>
      <c r="O245" s="90"/>
      <c r="P245" s="228">
        <f>O245*H245</f>
        <v>0</v>
      </c>
      <c r="Q245" s="228">
        <v>1</v>
      </c>
      <c r="R245" s="228">
        <f>Q245*H245</f>
        <v>19.800000000000001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191</v>
      </c>
      <c r="AT245" s="230" t="s">
        <v>222</v>
      </c>
      <c r="AU245" s="230" t="s">
        <v>90</v>
      </c>
      <c r="AY245" s="16" t="s">
        <v>130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88</v>
      </c>
      <c r="BK245" s="231">
        <f>ROUND(I245*H245,2)</f>
        <v>0</v>
      </c>
      <c r="BL245" s="16" t="s">
        <v>136</v>
      </c>
      <c r="BM245" s="230" t="s">
        <v>310</v>
      </c>
    </row>
    <row r="246" s="2" customFormat="1">
      <c r="A246" s="37"/>
      <c r="B246" s="38"/>
      <c r="C246" s="39"/>
      <c r="D246" s="232" t="s">
        <v>138</v>
      </c>
      <c r="E246" s="39"/>
      <c r="F246" s="233" t="s">
        <v>309</v>
      </c>
      <c r="G246" s="39"/>
      <c r="H246" s="39"/>
      <c r="I246" s="234"/>
      <c r="J246" s="39"/>
      <c r="K246" s="39"/>
      <c r="L246" s="43"/>
      <c r="M246" s="235"/>
      <c r="N246" s="236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138</v>
      </c>
      <c r="AU246" s="16" t="s">
        <v>90</v>
      </c>
    </row>
    <row r="247" s="13" customFormat="1">
      <c r="A247" s="13"/>
      <c r="B247" s="239"/>
      <c r="C247" s="240"/>
      <c r="D247" s="232" t="s">
        <v>142</v>
      </c>
      <c r="E247" s="241" t="s">
        <v>1</v>
      </c>
      <c r="F247" s="242" t="s">
        <v>311</v>
      </c>
      <c r="G247" s="240"/>
      <c r="H247" s="243">
        <v>19.800000000000001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142</v>
      </c>
      <c r="AU247" s="249" t="s">
        <v>90</v>
      </c>
      <c r="AV247" s="13" t="s">
        <v>90</v>
      </c>
      <c r="AW247" s="13" t="s">
        <v>38</v>
      </c>
      <c r="AX247" s="13" t="s">
        <v>88</v>
      </c>
      <c r="AY247" s="249" t="s">
        <v>130</v>
      </c>
    </row>
    <row r="248" s="2" customFormat="1" ht="24.15" customHeight="1">
      <c r="A248" s="37"/>
      <c r="B248" s="38"/>
      <c r="C248" s="218" t="s">
        <v>312</v>
      </c>
      <c r="D248" s="218" t="s">
        <v>132</v>
      </c>
      <c r="E248" s="219" t="s">
        <v>313</v>
      </c>
      <c r="F248" s="220" t="s">
        <v>314</v>
      </c>
      <c r="G248" s="221" t="s">
        <v>135</v>
      </c>
      <c r="H248" s="222">
        <v>32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46</v>
      </c>
      <c r="O248" s="90"/>
      <c r="P248" s="228">
        <f>O248*H248</f>
        <v>0</v>
      </c>
      <c r="Q248" s="228">
        <v>0.43744</v>
      </c>
      <c r="R248" s="228">
        <f>Q248*H248</f>
        <v>13.99808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136</v>
      </c>
      <c r="AT248" s="230" t="s">
        <v>132</v>
      </c>
      <c r="AU248" s="230" t="s">
        <v>90</v>
      </c>
      <c r="AY248" s="16" t="s">
        <v>130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88</v>
      </c>
      <c r="BK248" s="231">
        <f>ROUND(I248*H248,2)</f>
        <v>0</v>
      </c>
      <c r="BL248" s="16" t="s">
        <v>136</v>
      </c>
      <c r="BM248" s="230" t="s">
        <v>315</v>
      </c>
    </row>
    <row r="249" s="2" customFormat="1">
      <c r="A249" s="37"/>
      <c r="B249" s="38"/>
      <c r="C249" s="39"/>
      <c r="D249" s="232" t="s">
        <v>138</v>
      </c>
      <c r="E249" s="39"/>
      <c r="F249" s="233" t="s">
        <v>316</v>
      </c>
      <c r="G249" s="39"/>
      <c r="H249" s="39"/>
      <c r="I249" s="234"/>
      <c r="J249" s="39"/>
      <c r="K249" s="39"/>
      <c r="L249" s="43"/>
      <c r="M249" s="235"/>
      <c r="N249" s="236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138</v>
      </c>
      <c r="AU249" s="16" t="s">
        <v>90</v>
      </c>
    </row>
    <row r="250" s="2" customFormat="1">
      <c r="A250" s="37"/>
      <c r="B250" s="38"/>
      <c r="C250" s="39"/>
      <c r="D250" s="237" t="s">
        <v>140</v>
      </c>
      <c r="E250" s="39"/>
      <c r="F250" s="238" t="s">
        <v>317</v>
      </c>
      <c r="G250" s="39"/>
      <c r="H250" s="39"/>
      <c r="I250" s="234"/>
      <c r="J250" s="39"/>
      <c r="K250" s="39"/>
      <c r="L250" s="43"/>
      <c r="M250" s="235"/>
      <c r="N250" s="236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140</v>
      </c>
      <c r="AU250" s="16" t="s">
        <v>90</v>
      </c>
    </row>
    <row r="251" s="2" customFormat="1">
      <c r="A251" s="37"/>
      <c r="B251" s="38"/>
      <c r="C251" s="39"/>
      <c r="D251" s="232" t="s">
        <v>150</v>
      </c>
      <c r="E251" s="39"/>
      <c r="F251" s="250" t="s">
        <v>318</v>
      </c>
      <c r="G251" s="39"/>
      <c r="H251" s="39"/>
      <c r="I251" s="234"/>
      <c r="J251" s="39"/>
      <c r="K251" s="39"/>
      <c r="L251" s="43"/>
      <c r="M251" s="235"/>
      <c r="N251" s="236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150</v>
      </c>
      <c r="AU251" s="16" t="s">
        <v>90</v>
      </c>
    </row>
    <row r="252" s="13" customFormat="1">
      <c r="A252" s="13"/>
      <c r="B252" s="239"/>
      <c r="C252" s="240"/>
      <c r="D252" s="232" t="s">
        <v>142</v>
      </c>
      <c r="E252" s="241" t="s">
        <v>1</v>
      </c>
      <c r="F252" s="242" t="s">
        <v>143</v>
      </c>
      <c r="G252" s="240"/>
      <c r="H252" s="243">
        <v>32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142</v>
      </c>
      <c r="AU252" s="249" t="s">
        <v>90</v>
      </c>
      <c r="AV252" s="13" t="s">
        <v>90</v>
      </c>
      <c r="AW252" s="13" t="s">
        <v>38</v>
      </c>
      <c r="AX252" s="13" t="s">
        <v>88</v>
      </c>
      <c r="AY252" s="249" t="s">
        <v>130</v>
      </c>
    </row>
    <row r="253" s="12" customFormat="1" ht="22.8" customHeight="1">
      <c r="A253" s="12"/>
      <c r="B253" s="202"/>
      <c r="C253" s="203"/>
      <c r="D253" s="204" t="s">
        <v>80</v>
      </c>
      <c r="E253" s="216" t="s">
        <v>169</v>
      </c>
      <c r="F253" s="216" t="s">
        <v>319</v>
      </c>
      <c r="G253" s="203"/>
      <c r="H253" s="203"/>
      <c r="I253" s="206"/>
      <c r="J253" s="217">
        <f>BK253</f>
        <v>0</v>
      </c>
      <c r="K253" s="203"/>
      <c r="L253" s="208"/>
      <c r="M253" s="209"/>
      <c r="N253" s="210"/>
      <c r="O253" s="210"/>
      <c r="P253" s="211">
        <f>SUM(P254:P257)</f>
        <v>0</v>
      </c>
      <c r="Q253" s="210"/>
      <c r="R253" s="211">
        <f>SUM(R254:R257)</f>
        <v>0.0033695999999999999</v>
      </c>
      <c r="S253" s="210"/>
      <c r="T253" s="212">
        <f>SUM(T254:T257)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3" t="s">
        <v>88</v>
      </c>
      <c r="AT253" s="214" t="s">
        <v>80</v>
      </c>
      <c r="AU253" s="214" t="s">
        <v>88</v>
      </c>
      <c r="AY253" s="213" t="s">
        <v>130</v>
      </c>
      <c r="BK253" s="215">
        <f>SUM(BK254:BK257)</f>
        <v>0</v>
      </c>
    </row>
    <row r="254" s="2" customFormat="1" ht="24.15" customHeight="1">
      <c r="A254" s="37"/>
      <c r="B254" s="38"/>
      <c r="C254" s="218" t="s">
        <v>320</v>
      </c>
      <c r="D254" s="218" t="s">
        <v>132</v>
      </c>
      <c r="E254" s="219" t="s">
        <v>321</v>
      </c>
      <c r="F254" s="220" t="s">
        <v>322</v>
      </c>
      <c r="G254" s="221" t="s">
        <v>135</v>
      </c>
      <c r="H254" s="222">
        <v>10.529999999999999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46</v>
      </c>
      <c r="O254" s="90"/>
      <c r="P254" s="228">
        <f>O254*H254</f>
        <v>0</v>
      </c>
      <c r="Q254" s="228">
        <v>0.00032000000000000003</v>
      </c>
      <c r="R254" s="228">
        <f>Q254*H254</f>
        <v>0.0033695999999999999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136</v>
      </c>
      <c r="AT254" s="230" t="s">
        <v>132</v>
      </c>
      <c r="AU254" s="230" t="s">
        <v>90</v>
      </c>
      <c r="AY254" s="16" t="s">
        <v>130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88</v>
      </c>
      <c r="BK254" s="231">
        <f>ROUND(I254*H254,2)</f>
        <v>0</v>
      </c>
      <c r="BL254" s="16" t="s">
        <v>136</v>
      </c>
      <c r="BM254" s="230" t="s">
        <v>323</v>
      </c>
    </row>
    <row r="255" s="2" customFormat="1">
      <c r="A255" s="37"/>
      <c r="B255" s="38"/>
      <c r="C255" s="39"/>
      <c r="D255" s="232" t="s">
        <v>138</v>
      </c>
      <c r="E255" s="39"/>
      <c r="F255" s="233" t="s">
        <v>324</v>
      </c>
      <c r="G255" s="39"/>
      <c r="H255" s="39"/>
      <c r="I255" s="234"/>
      <c r="J255" s="39"/>
      <c r="K255" s="39"/>
      <c r="L255" s="43"/>
      <c r="M255" s="235"/>
      <c r="N255" s="236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138</v>
      </c>
      <c r="AU255" s="16" t="s">
        <v>90</v>
      </c>
    </row>
    <row r="256" s="2" customFormat="1">
      <c r="A256" s="37"/>
      <c r="B256" s="38"/>
      <c r="C256" s="39"/>
      <c r="D256" s="237" t="s">
        <v>140</v>
      </c>
      <c r="E256" s="39"/>
      <c r="F256" s="238" t="s">
        <v>325</v>
      </c>
      <c r="G256" s="39"/>
      <c r="H256" s="39"/>
      <c r="I256" s="234"/>
      <c r="J256" s="39"/>
      <c r="K256" s="39"/>
      <c r="L256" s="43"/>
      <c r="M256" s="235"/>
      <c r="N256" s="236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140</v>
      </c>
      <c r="AU256" s="16" t="s">
        <v>90</v>
      </c>
    </row>
    <row r="257" s="13" customFormat="1">
      <c r="A257" s="13"/>
      <c r="B257" s="239"/>
      <c r="C257" s="240"/>
      <c r="D257" s="232" t="s">
        <v>142</v>
      </c>
      <c r="E257" s="241" t="s">
        <v>1</v>
      </c>
      <c r="F257" s="242" t="s">
        <v>326</v>
      </c>
      <c r="G257" s="240"/>
      <c r="H257" s="243">
        <v>10.529999999999999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142</v>
      </c>
      <c r="AU257" s="249" t="s">
        <v>90</v>
      </c>
      <c r="AV257" s="13" t="s">
        <v>90</v>
      </c>
      <c r="AW257" s="13" t="s">
        <v>38</v>
      </c>
      <c r="AX257" s="13" t="s">
        <v>88</v>
      </c>
      <c r="AY257" s="249" t="s">
        <v>130</v>
      </c>
    </row>
    <row r="258" s="12" customFormat="1" ht="22.8" customHeight="1">
      <c r="A258" s="12"/>
      <c r="B258" s="202"/>
      <c r="C258" s="203"/>
      <c r="D258" s="204" t="s">
        <v>80</v>
      </c>
      <c r="E258" s="216" t="s">
        <v>199</v>
      </c>
      <c r="F258" s="216" t="s">
        <v>327</v>
      </c>
      <c r="G258" s="203"/>
      <c r="H258" s="203"/>
      <c r="I258" s="206"/>
      <c r="J258" s="217">
        <f>BK258</f>
        <v>0</v>
      </c>
      <c r="K258" s="203"/>
      <c r="L258" s="208"/>
      <c r="M258" s="209"/>
      <c r="N258" s="210"/>
      <c r="O258" s="210"/>
      <c r="P258" s="211">
        <f>SUM(P259:P282)</f>
        <v>0</v>
      </c>
      <c r="Q258" s="210"/>
      <c r="R258" s="211">
        <f>SUM(R259:R282)</f>
        <v>3.5865508000000004</v>
      </c>
      <c r="S258" s="210"/>
      <c r="T258" s="212">
        <f>SUM(T259:T282)</f>
        <v>0.89000000000000012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88</v>
      </c>
      <c r="AT258" s="214" t="s">
        <v>80</v>
      </c>
      <c r="AU258" s="214" t="s">
        <v>88</v>
      </c>
      <c r="AY258" s="213" t="s">
        <v>130</v>
      </c>
      <c r="BK258" s="215">
        <f>SUM(BK259:BK282)</f>
        <v>0</v>
      </c>
    </row>
    <row r="259" s="2" customFormat="1" ht="33" customHeight="1">
      <c r="A259" s="37"/>
      <c r="B259" s="38"/>
      <c r="C259" s="218" t="s">
        <v>328</v>
      </c>
      <c r="D259" s="218" t="s">
        <v>132</v>
      </c>
      <c r="E259" s="219" t="s">
        <v>329</v>
      </c>
      <c r="F259" s="220" t="s">
        <v>330</v>
      </c>
      <c r="G259" s="221" t="s">
        <v>156</v>
      </c>
      <c r="H259" s="222">
        <v>29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46</v>
      </c>
      <c r="O259" s="90"/>
      <c r="P259" s="228">
        <f>O259*H259</f>
        <v>0</v>
      </c>
      <c r="Q259" s="228">
        <v>0.095990000000000006</v>
      </c>
      <c r="R259" s="228">
        <f>Q259*H259</f>
        <v>2.7837100000000001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136</v>
      </c>
      <c r="AT259" s="230" t="s">
        <v>132</v>
      </c>
      <c r="AU259" s="230" t="s">
        <v>90</v>
      </c>
      <c r="AY259" s="16" t="s">
        <v>130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88</v>
      </c>
      <c r="BK259" s="231">
        <f>ROUND(I259*H259,2)</f>
        <v>0</v>
      </c>
      <c r="BL259" s="16" t="s">
        <v>136</v>
      </c>
      <c r="BM259" s="230" t="s">
        <v>331</v>
      </c>
    </row>
    <row r="260" s="2" customFormat="1">
      <c r="A260" s="37"/>
      <c r="B260" s="38"/>
      <c r="C260" s="39"/>
      <c r="D260" s="232" t="s">
        <v>138</v>
      </c>
      <c r="E260" s="39"/>
      <c r="F260" s="233" t="s">
        <v>332</v>
      </c>
      <c r="G260" s="39"/>
      <c r="H260" s="39"/>
      <c r="I260" s="234"/>
      <c r="J260" s="39"/>
      <c r="K260" s="39"/>
      <c r="L260" s="43"/>
      <c r="M260" s="235"/>
      <c r="N260" s="236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138</v>
      </c>
      <c r="AU260" s="16" t="s">
        <v>90</v>
      </c>
    </row>
    <row r="261" s="2" customFormat="1">
      <c r="A261" s="37"/>
      <c r="B261" s="38"/>
      <c r="C261" s="39"/>
      <c r="D261" s="237" t="s">
        <v>140</v>
      </c>
      <c r="E261" s="39"/>
      <c r="F261" s="238" t="s">
        <v>333</v>
      </c>
      <c r="G261" s="39"/>
      <c r="H261" s="39"/>
      <c r="I261" s="234"/>
      <c r="J261" s="39"/>
      <c r="K261" s="39"/>
      <c r="L261" s="43"/>
      <c r="M261" s="235"/>
      <c r="N261" s="236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140</v>
      </c>
      <c r="AU261" s="16" t="s">
        <v>90</v>
      </c>
    </row>
    <row r="262" s="2" customFormat="1" ht="16.5" customHeight="1">
      <c r="A262" s="37"/>
      <c r="B262" s="38"/>
      <c r="C262" s="262" t="s">
        <v>334</v>
      </c>
      <c r="D262" s="262" t="s">
        <v>222</v>
      </c>
      <c r="E262" s="263" t="s">
        <v>335</v>
      </c>
      <c r="F262" s="264" t="s">
        <v>336</v>
      </c>
      <c r="G262" s="265" t="s">
        <v>156</v>
      </c>
      <c r="H262" s="266">
        <v>29</v>
      </c>
      <c r="I262" s="267"/>
      <c r="J262" s="268">
        <f>ROUND(I262*H262,2)</f>
        <v>0</v>
      </c>
      <c r="K262" s="269"/>
      <c r="L262" s="270"/>
      <c r="M262" s="271" t="s">
        <v>1</v>
      </c>
      <c r="N262" s="272" t="s">
        <v>46</v>
      </c>
      <c r="O262" s="90"/>
      <c r="P262" s="228">
        <f>O262*H262</f>
        <v>0</v>
      </c>
      <c r="Q262" s="228">
        <v>0.024</v>
      </c>
      <c r="R262" s="228">
        <f>Q262*H262</f>
        <v>0.69600000000000006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191</v>
      </c>
      <c r="AT262" s="230" t="s">
        <v>222</v>
      </c>
      <c r="AU262" s="230" t="s">
        <v>90</v>
      </c>
      <c r="AY262" s="16" t="s">
        <v>130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88</v>
      </c>
      <c r="BK262" s="231">
        <f>ROUND(I262*H262,2)</f>
        <v>0</v>
      </c>
      <c r="BL262" s="16" t="s">
        <v>136</v>
      </c>
      <c r="BM262" s="230" t="s">
        <v>337</v>
      </c>
    </row>
    <row r="263" s="2" customFormat="1">
      <c r="A263" s="37"/>
      <c r="B263" s="38"/>
      <c r="C263" s="39"/>
      <c r="D263" s="232" t="s">
        <v>138</v>
      </c>
      <c r="E263" s="39"/>
      <c r="F263" s="233" t="s">
        <v>336</v>
      </c>
      <c r="G263" s="39"/>
      <c r="H263" s="39"/>
      <c r="I263" s="234"/>
      <c r="J263" s="39"/>
      <c r="K263" s="39"/>
      <c r="L263" s="43"/>
      <c r="M263" s="235"/>
      <c r="N263" s="236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138</v>
      </c>
      <c r="AU263" s="16" t="s">
        <v>90</v>
      </c>
    </row>
    <row r="264" s="13" customFormat="1">
      <c r="A264" s="13"/>
      <c r="B264" s="239"/>
      <c r="C264" s="240"/>
      <c r="D264" s="232" t="s">
        <v>142</v>
      </c>
      <c r="E264" s="241" t="s">
        <v>1</v>
      </c>
      <c r="F264" s="242" t="s">
        <v>338</v>
      </c>
      <c r="G264" s="240"/>
      <c r="H264" s="243">
        <v>29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142</v>
      </c>
      <c r="AU264" s="249" t="s">
        <v>90</v>
      </c>
      <c r="AV264" s="13" t="s">
        <v>90</v>
      </c>
      <c r="AW264" s="13" t="s">
        <v>38</v>
      </c>
      <c r="AX264" s="13" t="s">
        <v>88</v>
      </c>
      <c r="AY264" s="249" t="s">
        <v>130</v>
      </c>
    </row>
    <row r="265" s="2" customFormat="1" ht="24.15" customHeight="1">
      <c r="A265" s="37"/>
      <c r="B265" s="38"/>
      <c r="C265" s="218" t="s">
        <v>338</v>
      </c>
      <c r="D265" s="218" t="s">
        <v>132</v>
      </c>
      <c r="E265" s="219" t="s">
        <v>339</v>
      </c>
      <c r="F265" s="220" t="s">
        <v>340</v>
      </c>
      <c r="G265" s="221" t="s">
        <v>135</v>
      </c>
      <c r="H265" s="222">
        <v>11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46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0.065000000000000002</v>
      </c>
      <c r="T265" s="229">
        <f>S265*H265</f>
        <v>0.71500000000000008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136</v>
      </c>
      <c r="AT265" s="230" t="s">
        <v>132</v>
      </c>
      <c r="AU265" s="230" t="s">
        <v>90</v>
      </c>
      <c r="AY265" s="16" t="s">
        <v>130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88</v>
      </c>
      <c r="BK265" s="231">
        <f>ROUND(I265*H265,2)</f>
        <v>0</v>
      </c>
      <c r="BL265" s="16" t="s">
        <v>136</v>
      </c>
      <c r="BM265" s="230" t="s">
        <v>341</v>
      </c>
    </row>
    <row r="266" s="2" customFormat="1">
      <c r="A266" s="37"/>
      <c r="B266" s="38"/>
      <c r="C266" s="39"/>
      <c r="D266" s="232" t="s">
        <v>138</v>
      </c>
      <c r="E266" s="39"/>
      <c r="F266" s="233" t="s">
        <v>342</v>
      </c>
      <c r="G266" s="39"/>
      <c r="H266" s="39"/>
      <c r="I266" s="234"/>
      <c r="J266" s="39"/>
      <c r="K266" s="39"/>
      <c r="L266" s="43"/>
      <c r="M266" s="235"/>
      <c r="N266" s="236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138</v>
      </c>
      <c r="AU266" s="16" t="s">
        <v>90</v>
      </c>
    </row>
    <row r="267" s="2" customFormat="1">
      <c r="A267" s="37"/>
      <c r="B267" s="38"/>
      <c r="C267" s="39"/>
      <c r="D267" s="237" t="s">
        <v>140</v>
      </c>
      <c r="E267" s="39"/>
      <c r="F267" s="238" t="s">
        <v>343</v>
      </c>
      <c r="G267" s="39"/>
      <c r="H267" s="39"/>
      <c r="I267" s="234"/>
      <c r="J267" s="39"/>
      <c r="K267" s="39"/>
      <c r="L267" s="43"/>
      <c r="M267" s="235"/>
      <c r="N267" s="236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140</v>
      </c>
      <c r="AU267" s="16" t="s">
        <v>90</v>
      </c>
    </row>
    <row r="268" s="13" customFormat="1">
      <c r="A268" s="13"/>
      <c r="B268" s="239"/>
      <c r="C268" s="240"/>
      <c r="D268" s="232" t="s">
        <v>142</v>
      </c>
      <c r="E268" s="241" t="s">
        <v>1</v>
      </c>
      <c r="F268" s="242" t="s">
        <v>344</v>
      </c>
      <c r="G268" s="240"/>
      <c r="H268" s="243">
        <v>11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142</v>
      </c>
      <c r="AU268" s="249" t="s">
        <v>90</v>
      </c>
      <c r="AV268" s="13" t="s">
        <v>90</v>
      </c>
      <c r="AW268" s="13" t="s">
        <v>38</v>
      </c>
      <c r="AX268" s="13" t="s">
        <v>88</v>
      </c>
      <c r="AY268" s="249" t="s">
        <v>130</v>
      </c>
    </row>
    <row r="269" s="2" customFormat="1" ht="33" customHeight="1">
      <c r="A269" s="37"/>
      <c r="B269" s="38"/>
      <c r="C269" s="218" t="s">
        <v>345</v>
      </c>
      <c r="D269" s="218" t="s">
        <v>132</v>
      </c>
      <c r="E269" s="219" t="s">
        <v>346</v>
      </c>
      <c r="F269" s="220" t="s">
        <v>347</v>
      </c>
      <c r="G269" s="221" t="s">
        <v>135</v>
      </c>
      <c r="H269" s="222">
        <v>2.5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46</v>
      </c>
      <c r="O269" s="90"/>
      <c r="P269" s="228">
        <f>O269*H269</f>
        <v>0</v>
      </c>
      <c r="Q269" s="228">
        <v>0</v>
      </c>
      <c r="R269" s="228">
        <f>Q269*H269</f>
        <v>0</v>
      </c>
      <c r="S269" s="228">
        <v>0.070000000000000007</v>
      </c>
      <c r="T269" s="229">
        <f>S269*H269</f>
        <v>0.17500000000000002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136</v>
      </c>
      <c r="AT269" s="230" t="s">
        <v>132</v>
      </c>
      <c r="AU269" s="230" t="s">
        <v>90</v>
      </c>
      <c r="AY269" s="16" t="s">
        <v>130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88</v>
      </c>
      <c r="BK269" s="231">
        <f>ROUND(I269*H269,2)</f>
        <v>0</v>
      </c>
      <c r="BL269" s="16" t="s">
        <v>136</v>
      </c>
      <c r="BM269" s="230" t="s">
        <v>348</v>
      </c>
    </row>
    <row r="270" s="2" customFormat="1">
      <c r="A270" s="37"/>
      <c r="B270" s="38"/>
      <c r="C270" s="39"/>
      <c r="D270" s="232" t="s">
        <v>138</v>
      </c>
      <c r="E270" s="39"/>
      <c r="F270" s="233" t="s">
        <v>349</v>
      </c>
      <c r="G270" s="39"/>
      <c r="H270" s="39"/>
      <c r="I270" s="234"/>
      <c r="J270" s="39"/>
      <c r="K270" s="39"/>
      <c r="L270" s="43"/>
      <c r="M270" s="235"/>
      <c r="N270" s="236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138</v>
      </c>
      <c r="AU270" s="16" t="s">
        <v>90</v>
      </c>
    </row>
    <row r="271" s="2" customFormat="1">
      <c r="A271" s="37"/>
      <c r="B271" s="38"/>
      <c r="C271" s="39"/>
      <c r="D271" s="237" t="s">
        <v>140</v>
      </c>
      <c r="E271" s="39"/>
      <c r="F271" s="238" t="s">
        <v>350</v>
      </c>
      <c r="G271" s="39"/>
      <c r="H271" s="39"/>
      <c r="I271" s="234"/>
      <c r="J271" s="39"/>
      <c r="K271" s="39"/>
      <c r="L271" s="43"/>
      <c r="M271" s="235"/>
      <c r="N271" s="236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140</v>
      </c>
      <c r="AU271" s="16" t="s">
        <v>90</v>
      </c>
    </row>
    <row r="272" s="13" customFormat="1">
      <c r="A272" s="13"/>
      <c r="B272" s="239"/>
      <c r="C272" s="240"/>
      <c r="D272" s="232" t="s">
        <v>142</v>
      </c>
      <c r="E272" s="241" t="s">
        <v>1</v>
      </c>
      <c r="F272" s="242" t="s">
        <v>351</v>
      </c>
      <c r="G272" s="240"/>
      <c r="H272" s="243">
        <v>2.5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142</v>
      </c>
      <c r="AU272" s="249" t="s">
        <v>90</v>
      </c>
      <c r="AV272" s="13" t="s">
        <v>90</v>
      </c>
      <c r="AW272" s="13" t="s">
        <v>38</v>
      </c>
      <c r="AX272" s="13" t="s">
        <v>88</v>
      </c>
      <c r="AY272" s="249" t="s">
        <v>130</v>
      </c>
    </row>
    <row r="273" s="2" customFormat="1" ht="24.15" customHeight="1">
      <c r="A273" s="37"/>
      <c r="B273" s="38"/>
      <c r="C273" s="218" t="s">
        <v>352</v>
      </c>
      <c r="D273" s="218" t="s">
        <v>132</v>
      </c>
      <c r="E273" s="219" t="s">
        <v>353</v>
      </c>
      <c r="F273" s="220" t="s">
        <v>354</v>
      </c>
      <c r="G273" s="221" t="s">
        <v>135</v>
      </c>
      <c r="H273" s="222">
        <v>2.5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46</v>
      </c>
      <c r="O273" s="90"/>
      <c r="P273" s="228">
        <f>O273*H273</f>
        <v>0</v>
      </c>
      <c r="Q273" s="228">
        <v>0.041799999999999997</v>
      </c>
      <c r="R273" s="228">
        <f>Q273*H273</f>
        <v>0.1045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136</v>
      </c>
      <c r="AT273" s="230" t="s">
        <v>132</v>
      </c>
      <c r="AU273" s="230" t="s">
        <v>90</v>
      </c>
      <c r="AY273" s="16" t="s">
        <v>130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88</v>
      </c>
      <c r="BK273" s="231">
        <f>ROUND(I273*H273,2)</f>
        <v>0</v>
      </c>
      <c r="BL273" s="16" t="s">
        <v>136</v>
      </c>
      <c r="BM273" s="230" t="s">
        <v>355</v>
      </c>
    </row>
    <row r="274" s="2" customFormat="1">
      <c r="A274" s="37"/>
      <c r="B274" s="38"/>
      <c r="C274" s="39"/>
      <c r="D274" s="232" t="s">
        <v>138</v>
      </c>
      <c r="E274" s="39"/>
      <c r="F274" s="233" t="s">
        <v>354</v>
      </c>
      <c r="G274" s="39"/>
      <c r="H274" s="39"/>
      <c r="I274" s="234"/>
      <c r="J274" s="39"/>
      <c r="K274" s="39"/>
      <c r="L274" s="43"/>
      <c r="M274" s="235"/>
      <c r="N274" s="236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138</v>
      </c>
      <c r="AU274" s="16" t="s">
        <v>90</v>
      </c>
    </row>
    <row r="275" s="13" customFormat="1">
      <c r="A275" s="13"/>
      <c r="B275" s="239"/>
      <c r="C275" s="240"/>
      <c r="D275" s="232" t="s">
        <v>142</v>
      </c>
      <c r="E275" s="241" t="s">
        <v>1</v>
      </c>
      <c r="F275" s="242" t="s">
        <v>356</v>
      </c>
      <c r="G275" s="240"/>
      <c r="H275" s="243">
        <v>2.5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142</v>
      </c>
      <c r="AU275" s="249" t="s">
        <v>90</v>
      </c>
      <c r="AV275" s="13" t="s">
        <v>90</v>
      </c>
      <c r="AW275" s="13" t="s">
        <v>38</v>
      </c>
      <c r="AX275" s="13" t="s">
        <v>88</v>
      </c>
      <c r="AY275" s="249" t="s">
        <v>130</v>
      </c>
    </row>
    <row r="276" s="2" customFormat="1" ht="24.15" customHeight="1">
      <c r="A276" s="37"/>
      <c r="B276" s="38"/>
      <c r="C276" s="218" t="s">
        <v>143</v>
      </c>
      <c r="D276" s="218" t="s">
        <v>132</v>
      </c>
      <c r="E276" s="219" t="s">
        <v>357</v>
      </c>
      <c r="F276" s="220" t="s">
        <v>358</v>
      </c>
      <c r="G276" s="221" t="s">
        <v>156</v>
      </c>
      <c r="H276" s="222">
        <v>1.76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46</v>
      </c>
      <c r="O276" s="90"/>
      <c r="P276" s="228">
        <f>O276*H276</f>
        <v>0</v>
      </c>
      <c r="Q276" s="228">
        <v>0.00033</v>
      </c>
      <c r="R276" s="228">
        <f>Q276*H276</f>
        <v>0.00058080000000000002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136</v>
      </c>
      <c r="AT276" s="230" t="s">
        <v>132</v>
      </c>
      <c r="AU276" s="230" t="s">
        <v>90</v>
      </c>
      <c r="AY276" s="16" t="s">
        <v>130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88</v>
      </c>
      <c r="BK276" s="231">
        <f>ROUND(I276*H276,2)</f>
        <v>0</v>
      </c>
      <c r="BL276" s="16" t="s">
        <v>136</v>
      </c>
      <c r="BM276" s="230" t="s">
        <v>359</v>
      </c>
    </row>
    <row r="277" s="2" customFormat="1">
      <c r="A277" s="37"/>
      <c r="B277" s="38"/>
      <c r="C277" s="39"/>
      <c r="D277" s="232" t="s">
        <v>138</v>
      </c>
      <c r="E277" s="39"/>
      <c r="F277" s="233" t="s">
        <v>360</v>
      </c>
      <c r="G277" s="39"/>
      <c r="H277" s="39"/>
      <c r="I277" s="234"/>
      <c r="J277" s="39"/>
      <c r="K277" s="39"/>
      <c r="L277" s="43"/>
      <c r="M277" s="235"/>
      <c r="N277" s="236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138</v>
      </c>
      <c r="AU277" s="16" t="s">
        <v>90</v>
      </c>
    </row>
    <row r="278" s="2" customFormat="1">
      <c r="A278" s="37"/>
      <c r="B278" s="38"/>
      <c r="C278" s="39"/>
      <c r="D278" s="237" t="s">
        <v>140</v>
      </c>
      <c r="E278" s="39"/>
      <c r="F278" s="238" t="s">
        <v>361</v>
      </c>
      <c r="G278" s="39"/>
      <c r="H278" s="39"/>
      <c r="I278" s="234"/>
      <c r="J278" s="39"/>
      <c r="K278" s="39"/>
      <c r="L278" s="43"/>
      <c r="M278" s="235"/>
      <c r="N278" s="236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140</v>
      </c>
      <c r="AU278" s="16" t="s">
        <v>90</v>
      </c>
    </row>
    <row r="279" s="13" customFormat="1">
      <c r="A279" s="13"/>
      <c r="B279" s="239"/>
      <c r="C279" s="240"/>
      <c r="D279" s="232" t="s">
        <v>142</v>
      </c>
      <c r="E279" s="241" t="s">
        <v>1</v>
      </c>
      <c r="F279" s="242" t="s">
        <v>362</v>
      </c>
      <c r="G279" s="240"/>
      <c r="H279" s="243">
        <v>1.76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142</v>
      </c>
      <c r="AU279" s="249" t="s">
        <v>90</v>
      </c>
      <c r="AV279" s="13" t="s">
        <v>90</v>
      </c>
      <c r="AW279" s="13" t="s">
        <v>38</v>
      </c>
      <c r="AX279" s="13" t="s">
        <v>88</v>
      </c>
      <c r="AY279" s="249" t="s">
        <v>130</v>
      </c>
    </row>
    <row r="280" s="2" customFormat="1" ht="21.75" customHeight="1">
      <c r="A280" s="37"/>
      <c r="B280" s="38"/>
      <c r="C280" s="262" t="s">
        <v>363</v>
      </c>
      <c r="D280" s="262" t="s">
        <v>222</v>
      </c>
      <c r="E280" s="263" t="s">
        <v>364</v>
      </c>
      <c r="F280" s="264" t="s">
        <v>365</v>
      </c>
      <c r="G280" s="265" t="s">
        <v>366</v>
      </c>
      <c r="H280" s="266">
        <v>22</v>
      </c>
      <c r="I280" s="267"/>
      <c r="J280" s="268">
        <f>ROUND(I280*H280,2)</f>
        <v>0</v>
      </c>
      <c r="K280" s="269"/>
      <c r="L280" s="270"/>
      <c r="M280" s="271" t="s">
        <v>1</v>
      </c>
      <c r="N280" s="272" t="s">
        <v>46</v>
      </c>
      <c r="O280" s="90"/>
      <c r="P280" s="228">
        <f>O280*H280</f>
        <v>0</v>
      </c>
      <c r="Q280" s="228">
        <v>8.0000000000000007E-05</v>
      </c>
      <c r="R280" s="228">
        <f>Q280*H280</f>
        <v>0.0017600000000000001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191</v>
      </c>
      <c r="AT280" s="230" t="s">
        <v>222</v>
      </c>
      <c r="AU280" s="230" t="s">
        <v>90</v>
      </c>
      <c r="AY280" s="16" t="s">
        <v>130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88</v>
      </c>
      <c r="BK280" s="231">
        <f>ROUND(I280*H280,2)</f>
        <v>0</v>
      </c>
      <c r="BL280" s="16" t="s">
        <v>136</v>
      </c>
      <c r="BM280" s="230" t="s">
        <v>367</v>
      </c>
    </row>
    <row r="281" s="2" customFormat="1">
      <c r="A281" s="37"/>
      <c r="B281" s="38"/>
      <c r="C281" s="39"/>
      <c r="D281" s="232" t="s">
        <v>138</v>
      </c>
      <c r="E281" s="39"/>
      <c r="F281" s="233" t="s">
        <v>365</v>
      </c>
      <c r="G281" s="39"/>
      <c r="H281" s="39"/>
      <c r="I281" s="234"/>
      <c r="J281" s="39"/>
      <c r="K281" s="39"/>
      <c r="L281" s="43"/>
      <c r="M281" s="235"/>
      <c r="N281" s="236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138</v>
      </c>
      <c r="AU281" s="16" t="s">
        <v>90</v>
      </c>
    </row>
    <row r="282" s="13" customFormat="1">
      <c r="A282" s="13"/>
      <c r="B282" s="239"/>
      <c r="C282" s="240"/>
      <c r="D282" s="232" t="s">
        <v>142</v>
      </c>
      <c r="E282" s="241" t="s">
        <v>1</v>
      </c>
      <c r="F282" s="242" t="s">
        <v>296</v>
      </c>
      <c r="G282" s="240"/>
      <c r="H282" s="243">
        <v>22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142</v>
      </c>
      <c r="AU282" s="249" t="s">
        <v>90</v>
      </c>
      <c r="AV282" s="13" t="s">
        <v>90</v>
      </c>
      <c r="AW282" s="13" t="s">
        <v>38</v>
      </c>
      <c r="AX282" s="13" t="s">
        <v>88</v>
      </c>
      <c r="AY282" s="249" t="s">
        <v>130</v>
      </c>
    </row>
    <row r="283" s="12" customFormat="1" ht="22.8" customHeight="1">
      <c r="A283" s="12"/>
      <c r="B283" s="202"/>
      <c r="C283" s="203"/>
      <c r="D283" s="204" t="s">
        <v>80</v>
      </c>
      <c r="E283" s="216" t="s">
        <v>368</v>
      </c>
      <c r="F283" s="216" t="s">
        <v>369</v>
      </c>
      <c r="G283" s="203"/>
      <c r="H283" s="203"/>
      <c r="I283" s="206"/>
      <c r="J283" s="217">
        <f>BK283</f>
        <v>0</v>
      </c>
      <c r="K283" s="203"/>
      <c r="L283" s="208"/>
      <c r="M283" s="209"/>
      <c r="N283" s="210"/>
      <c r="O283" s="210"/>
      <c r="P283" s="211">
        <f>SUM(P284:P286)</f>
        <v>0</v>
      </c>
      <c r="Q283" s="210"/>
      <c r="R283" s="211">
        <f>SUM(R284:R286)</f>
        <v>0</v>
      </c>
      <c r="S283" s="210"/>
      <c r="T283" s="212">
        <f>SUM(T284:T286)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3" t="s">
        <v>88</v>
      </c>
      <c r="AT283" s="214" t="s">
        <v>80</v>
      </c>
      <c r="AU283" s="214" t="s">
        <v>88</v>
      </c>
      <c r="AY283" s="213" t="s">
        <v>130</v>
      </c>
      <c r="BK283" s="215">
        <f>SUM(BK284:BK286)</f>
        <v>0</v>
      </c>
    </row>
    <row r="284" s="2" customFormat="1" ht="33" customHeight="1">
      <c r="A284" s="37"/>
      <c r="B284" s="38"/>
      <c r="C284" s="218" t="s">
        <v>370</v>
      </c>
      <c r="D284" s="218" t="s">
        <v>132</v>
      </c>
      <c r="E284" s="219" t="s">
        <v>371</v>
      </c>
      <c r="F284" s="220" t="s">
        <v>372</v>
      </c>
      <c r="G284" s="221" t="s">
        <v>247</v>
      </c>
      <c r="H284" s="222">
        <v>15.449999999999999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46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136</v>
      </c>
      <c r="AT284" s="230" t="s">
        <v>132</v>
      </c>
      <c r="AU284" s="230" t="s">
        <v>90</v>
      </c>
      <c r="AY284" s="16" t="s">
        <v>130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88</v>
      </c>
      <c r="BK284" s="231">
        <f>ROUND(I284*H284,2)</f>
        <v>0</v>
      </c>
      <c r="BL284" s="16" t="s">
        <v>136</v>
      </c>
      <c r="BM284" s="230" t="s">
        <v>373</v>
      </c>
    </row>
    <row r="285" s="2" customFormat="1">
      <c r="A285" s="37"/>
      <c r="B285" s="38"/>
      <c r="C285" s="39"/>
      <c r="D285" s="232" t="s">
        <v>138</v>
      </c>
      <c r="E285" s="39"/>
      <c r="F285" s="233" t="s">
        <v>374</v>
      </c>
      <c r="G285" s="39"/>
      <c r="H285" s="39"/>
      <c r="I285" s="234"/>
      <c r="J285" s="39"/>
      <c r="K285" s="39"/>
      <c r="L285" s="43"/>
      <c r="M285" s="235"/>
      <c r="N285" s="236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138</v>
      </c>
      <c r="AU285" s="16" t="s">
        <v>90</v>
      </c>
    </row>
    <row r="286" s="2" customFormat="1">
      <c r="A286" s="37"/>
      <c r="B286" s="38"/>
      <c r="C286" s="39"/>
      <c r="D286" s="237" t="s">
        <v>140</v>
      </c>
      <c r="E286" s="39"/>
      <c r="F286" s="238" t="s">
        <v>375</v>
      </c>
      <c r="G286" s="39"/>
      <c r="H286" s="39"/>
      <c r="I286" s="234"/>
      <c r="J286" s="39"/>
      <c r="K286" s="39"/>
      <c r="L286" s="43"/>
      <c r="M286" s="235"/>
      <c r="N286" s="236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140</v>
      </c>
      <c r="AU286" s="16" t="s">
        <v>90</v>
      </c>
    </row>
    <row r="287" s="12" customFormat="1" ht="22.8" customHeight="1">
      <c r="A287" s="12"/>
      <c r="B287" s="202"/>
      <c r="C287" s="203"/>
      <c r="D287" s="204" t="s">
        <v>80</v>
      </c>
      <c r="E287" s="216" t="s">
        <v>376</v>
      </c>
      <c r="F287" s="216" t="s">
        <v>377</v>
      </c>
      <c r="G287" s="203"/>
      <c r="H287" s="203"/>
      <c r="I287" s="206"/>
      <c r="J287" s="217">
        <f>BK287</f>
        <v>0</v>
      </c>
      <c r="K287" s="203"/>
      <c r="L287" s="208"/>
      <c r="M287" s="209"/>
      <c r="N287" s="210"/>
      <c r="O287" s="210"/>
      <c r="P287" s="211">
        <f>SUM(P288:P290)</f>
        <v>0</v>
      </c>
      <c r="Q287" s="210"/>
      <c r="R287" s="211">
        <f>SUM(R288:R290)</f>
        <v>0</v>
      </c>
      <c r="S287" s="210"/>
      <c r="T287" s="212">
        <f>SUM(T288:T290)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3" t="s">
        <v>88</v>
      </c>
      <c r="AT287" s="214" t="s">
        <v>80</v>
      </c>
      <c r="AU287" s="214" t="s">
        <v>88</v>
      </c>
      <c r="AY287" s="213" t="s">
        <v>130</v>
      </c>
      <c r="BK287" s="215">
        <f>SUM(BK288:BK290)</f>
        <v>0</v>
      </c>
    </row>
    <row r="288" s="2" customFormat="1" ht="21.75" customHeight="1">
      <c r="A288" s="37"/>
      <c r="B288" s="38"/>
      <c r="C288" s="218" t="s">
        <v>378</v>
      </c>
      <c r="D288" s="218" t="s">
        <v>132</v>
      </c>
      <c r="E288" s="219" t="s">
        <v>379</v>
      </c>
      <c r="F288" s="220" t="s">
        <v>380</v>
      </c>
      <c r="G288" s="221" t="s">
        <v>247</v>
      </c>
      <c r="H288" s="222">
        <v>57.232999999999997</v>
      </c>
      <c r="I288" s="223"/>
      <c r="J288" s="224">
        <f>ROUND(I288*H288,2)</f>
        <v>0</v>
      </c>
      <c r="K288" s="225"/>
      <c r="L288" s="43"/>
      <c r="M288" s="226" t="s">
        <v>1</v>
      </c>
      <c r="N288" s="227" t="s">
        <v>46</v>
      </c>
      <c r="O288" s="90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0" t="s">
        <v>136</v>
      </c>
      <c r="AT288" s="230" t="s">
        <v>132</v>
      </c>
      <c r="AU288" s="230" t="s">
        <v>90</v>
      </c>
      <c r="AY288" s="16" t="s">
        <v>130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6" t="s">
        <v>88</v>
      </c>
      <c r="BK288" s="231">
        <f>ROUND(I288*H288,2)</f>
        <v>0</v>
      </c>
      <c r="BL288" s="16" t="s">
        <v>136</v>
      </c>
      <c r="BM288" s="230" t="s">
        <v>381</v>
      </c>
    </row>
    <row r="289" s="2" customFormat="1">
      <c r="A289" s="37"/>
      <c r="B289" s="38"/>
      <c r="C289" s="39"/>
      <c r="D289" s="232" t="s">
        <v>138</v>
      </c>
      <c r="E289" s="39"/>
      <c r="F289" s="233" t="s">
        <v>382</v>
      </c>
      <c r="G289" s="39"/>
      <c r="H289" s="39"/>
      <c r="I289" s="234"/>
      <c r="J289" s="39"/>
      <c r="K289" s="39"/>
      <c r="L289" s="43"/>
      <c r="M289" s="235"/>
      <c r="N289" s="236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138</v>
      </c>
      <c r="AU289" s="16" t="s">
        <v>90</v>
      </c>
    </row>
    <row r="290" s="2" customFormat="1">
      <c r="A290" s="37"/>
      <c r="B290" s="38"/>
      <c r="C290" s="39"/>
      <c r="D290" s="237" t="s">
        <v>140</v>
      </c>
      <c r="E290" s="39"/>
      <c r="F290" s="238" t="s">
        <v>383</v>
      </c>
      <c r="G290" s="39"/>
      <c r="H290" s="39"/>
      <c r="I290" s="234"/>
      <c r="J290" s="39"/>
      <c r="K290" s="39"/>
      <c r="L290" s="43"/>
      <c r="M290" s="235"/>
      <c r="N290" s="236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140</v>
      </c>
      <c r="AU290" s="16" t="s">
        <v>90</v>
      </c>
    </row>
    <row r="291" s="12" customFormat="1" ht="25.92" customHeight="1">
      <c r="A291" s="12"/>
      <c r="B291" s="202"/>
      <c r="C291" s="203"/>
      <c r="D291" s="204" t="s">
        <v>80</v>
      </c>
      <c r="E291" s="205" t="s">
        <v>384</v>
      </c>
      <c r="F291" s="205" t="s">
        <v>385</v>
      </c>
      <c r="G291" s="203"/>
      <c r="H291" s="203"/>
      <c r="I291" s="206"/>
      <c r="J291" s="207">
        <f>BK291</f>
        <v>0</v>
      </c>
      <c r="K291" s="203"/>
      <c r="L291" s="208"/>
      <c r="M291" s="209"/>
      <c r="N291" s="210"/>
      <c r="O291" s="210"/>
      <c r="P291" s="211">
        <f>P292</f>
        <v>0</v>
      </c>
      <c r="Q291" s="210"/>
      <c r="R291" s="211">
        <f>R292</f>
        <v>0.00266</v>
      </c>
      <c r="S291" s="210"/>
      <c r="T291" s="212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90</v>
      </c>
      <c r="AT291" s="214" t="s">
        <v>80</v>
      </c>
      <c r="AU291" s="214" t="s">
        <v>81</v>
      </c>
      <c r="AY291" s="213" t="s">
        <v>130</v>
      </c>
      <c r="BK291" s="215">
        <f>BK292</f>
        <v>0</v>
      </c>
    </row>
    <row r="292" s="12" customFormat="1" ht="22.8" customHeight="1">
      <c r="A292" s="12"/>
      <c r="B292" s="202"/>
      <c r="C292" s="203"/>
      <c r="D292" s="204" t="s">
        <v>80</v>
      </c>
      <c r="E292" s="216" t="s">
        <v>386</v>
      </c>
      <c r="F292" s="216" t="s">
        <v>387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SUM(P293:P299)</f>
        <v>0</v>
      </c>
      <c r="Q292" s="210"/>
      <c r="R292" s="211">
        <f>SUM(R293:R299)</f>
        <v>0.00266</v>
      </c>
      <c r="S292" s="210"/>
      <c r="T292" s="212">
        <f>SUM(T293:T299)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90</v>
      </c>
      <c r="AT292" s="214" t="s">
        <v>80</v>
      </c>
      <c r="AU292" s="214" t="s">
        <v>88</v>
      </c>
      <c r="AY292" s="213" t="s">
        <v>130</v>
      </c>
      <c r="BK292" s="215">
        <f>SUM(BK293:BK299)</f>
        <v>0</v>
      </c>
    </row>
    <row r="293" s="2" customFormat="1" ht="16.5" customHeight="1">
      <c r="A293" s="37"/>
      <c r="B293" s="38"/>
      <c r="C293" s="218" t="s">
        <v>388</v>
      </c>
      <c r="D293" s="218" t="s">
        <v>132</v>
      </c>
      <c r="E293" s="219" t="s">
        <v>389</v>
      </c>
      <c r="F293" s="220" t="s">
        <v>390</v>
      </c>
      <c r="G293" s="221" t="s">
        <v>135</v>
      </c>
      <c r="H293" s="222">
        <v>22.030000000000001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46</v>
      </c>
      <c r="O293" s="90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253</v>
      </c>
      <c r="AT293" s="230" t="s">
        <v>132</v>
      </c>
      <c r="AU293" s="230" t="s">
        <v>90</v>
      </c>
      <c r="AY293" s="16" t="s">
        <v>130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88</v>
      </c>
      <c r="BK293" s="231">
        <f>ROUND(I293*H293,2)</f>
        <v>0</v>
      </c>
      <c r="BL293" s="16" t="s">
        <v>253</v>
      </c>
      <c r="BM293" s="230" t="s">
        <v>391</v>
      </c>
    </row>
    <row r="294" s="2" customFormat="1">
      <c r="A294" s="37"/>
      <c r="B294" s="38"/>
      <c r="C294" s="39"/>
      <c r="D294" s="232" t="s">
        <v>138</v>
      </c>
      <c r="E294" s="39"/>
      <c r="F294" s="233" t="s">
        <v>392</v>
      </c>
      <c r="G294" s="39"/>
      <c r="H294" s="39"/>
      <c r="I294" s="234"/>
      <c r="J294" s="39"/>
      <c r="K294" s="39"/>
      <c r="L294" s="43"/>
      <c r="M294" s="235"/>
      <c r="N294" s="236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138</v>
      </c>
      <c r="AU294" s="16" t="s">
        <v>90</v>
      </c>
    </row>
    <row r="295" s="2" customFormat="1">
      <c r="A295" s="37"/>
      <c r="B295" s="38"/>
      <c r="C295" s="39"/>
      <c r="D295" s="237" t="s">
        <v>140</v>
      </c>
      <c r="E295" s="39"/>
      <c r="F295" s="238" t="s">
        <v>393</v>
      </c>
      <c r="G295" s="39"/>
      <c r="H295" s="39"/>
      <c r="I295" s="234"/>
      <c r="J295" s="39"/>
      <c r="K295" s="39"/>
      <c r="L295" s="43"/>
      <c r="M295" s="235"/>
      <c r="N295" s="236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140</v>
      </c>
      <c r="AU295" s="16" t="s">
        <v>90</v>
      </c>
    </row>
    <row r="296" s="13" customFormat="1">
      <c r="A296" s="13"/>
      <c r="B296" s="239"/>
      <c r="C296" s="240"/>
      <c r="D296" s="232" t="s">
        <v>142</v>
      </c>
      <c r="E296" s="241" t="s">
        <v>1</v>
      </c>
      <c r="F296" s="242" t="s">
        <v>394</v>
      </c>
      <c r="G296" s="240"/>
      <c r="H296" s="243">
        <v>22.030000000000001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142</v>
      </c>
      <c r="AU296" s="249" t="s">
        <v>90</v>
      </c>
      <c r="AV296" s="13" t="s">
        <v>90</v>
      </c>
      <c r="AW296" s="13" t="s">
        <v>38</v>
      </c>
      <c r="AX296" s="13" t="s">
        <v>88</v>
      </c>
      <c r="AY296" s="249" t="s">
        <v>130</v>
      </c>
    </row>
    <row r="297" s="2" customFormat="1" ht="16.5" customHeight="1">
      <c r="A297" s="37"/>
      <c r="B297" s="38"/>
      <c r="C297" s="262" t="s">
        <v>395</v>
      </c>
      <c r="D297" s="262" t="s">
        <v>222</v>
      </c>
      <c r="E297" s="263" t="s">
        <v>396</v>
      </c>
      <c r="F297" s="264" t="s">
        <v>397</v>
      </c>
      <c r="G297" s="265" t="s">
        <v>225</v>
      </c>
      <c r="H297" s="266">
        <v>2.6600000000000001</v>
      </c>
      <c r="I297" s="267"/>
      <c r="J297" s="268">
        <f>ROUND(I297*H297,2)</f>
        <v>0</v>
      </c>
      <c r="K297" s="269"/>
      <c r="L297" s="270"/>
      <c r="M297" s="271" t="s">
        <v>1</v>
      </c>
      <c r="N297" s="272" t="s">
        <v>46</v>
      </c>
      <c r="O297" s="90"/>
      <c r="P297" s="228">
        <f>O297*H297</f>
        <v>0</v>
      </c>
      <c r="Q297" s="228">
        <v>0.001</v>
      </c>
      <c r="R297" s="228">
        <f>Q297*H297</f>
        <v>0.00266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143</v>
      </c>
      <c r="AT297" s="230" t="s">
        <v>222</v>
      </c>
      <c r="AU297" s="230" t="s">
        <v>90</v>
      </c>
      <c r="AY297" s="16" t="s">
        <v>130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88</v>
      </c>
      <c r="BK297" s="231">
        <f>ROUND(I297*H297,2)</f>
        <v>0</v>
      </c>
      <c r="BL297" s="16" t="s">
        <v>253</v>
      </c>
      <c r="BM297" s="230" t="s">
        <v>398</v>
      </c>
    </row>
    <row r="298" s="2" customFormat="1">
      <c r="A298" s="37"/>
      <c r="B298" s="38"/>
      <c r="C298" s="39"/>
      <c r="D298" s="232" t="s">
        <v>138</v>
      </c>
      <c r="E298" s="39"/>
      <c r="F298" s="233" t="s">
        <v>397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138</v>
      </c>
      <c r="AU298" s="16" t="s">
        <v>90</v>
      </c>
    </row>
    <row r="299" s="13" customFormat="1">
      <c r="A299" s="13"/>
      <c r="B299" s="239"/>
      <c r="C299" s="240"/>
      <c r="D299" s="232" t="s">
        <v>142</v>
      </c>
      <c r="E299" s="240"/>
      <c r="F299" s="242" t="s">
        <v>399</v>
      </c>
      <c r="G299" s="240"/>
      <c r="H299" s="243">
        <v>2.6600000000000001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142</v>
      </c>
      <c r="AU299" s="249" t="s">
        <v>90</v>
      </c>
      <c r="AV299" s="13" t="s">
        <v>90</v>
      </c>
      <c r="AW299" s="13" t="s">
        <v>4</v>
      </c>
      <c r="AX299" s="13" t="s">
        <v>88</v>
      </c>
      <c r="AY299" s="249" t="s">
        <v>130</v>
      </c>
    </row>
    <row r="300" s="12" customFormat="1" ht="25.92" customHeight="1">
      <c r="A300" s="12"/>
      <c r="B300" s="202"/>
      <c r="C300" s="203"/>
      <c r="D300" s="204" t="s">
        <v>80</v>
      </c>
      <c r="E300" s="205" t="s">
        <v>400</v>
      </c>
      <c r="F300" s="205" t="s">
        <v>401</v>
      </c>
      <c r="G300" s="203"/>
      <c r="H300" s="203"/>
      <c r="I300" s="206"/>
      <c r="J300" s="207">
        <f>BK300</f>
        <v>0</v>
      </c>
      <c r="K300" s="203"/>
      <c r="L300" s="208"/>
      <c r="M300" s="209"/>
      <c r="N300" s="210"/>
      <c r="O300" s="210"/>
      <c r="P300" s="211">
        <f>P301</f>
        <v>0</v>
      </c>
      <c r="Q300" s="210"/>
      <c r="R300" s="211">
        <f>R301</f>
        <v>0</v>
      </c>
      <c r="S300" s="210"/>
      <c r="T300" s="212">
        <f>T301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3" t="s">
        <v>169</v>
      </c>
      <c r="AT300" s="214" t="s">
        <v>80</v>
      </c>
      <c r="AU300" s="214" t="s">
        <v>81</v>
      </c>
      <c r="AY300" s="213" t="s">
        <v>130</v>
      </c>
      <c r="BK300" s="215">
        <f>BK301</f>
        <v>0</v>
      </c>
    </row>
    <row r="301" s="12" customFormat="1" ht="22.8" customHeight="1">
      <c r="A301" s="12"/>
      <c r="B301" s="202"/>
      <c r="C301" s="203"/>
      <c r="D301" s="204" t="s">
        <v>80</v>
      </c>
      <c r="E301" s="216" t="s">
        <v>402</v>
      </c>
      <c r="F301" s="216" t="s">
        <v>403</v>
      </c>
      <c r="G301" s="203"/>
      <c r="H301" s="203"/>
      <c r="I301" s="206"/>
      <c r="J301" s="217">
        <f>BK301</f>
        <v>0</v>
      </c>
      <c r="K301" s="203"/>
      <c r="L301" s="208"/>
      <c r="M301" s="209"/>
      <c r="N301" s="210"/>
      <c r="O301" s="210"/>
      <c r="P301" s="211">
        <f>SUM(P302:P306)</f>
        <v>0</v>
      </c>
      <c r="Q301" s="210"/>
      <c r="R301" s="211">
        <f>SUM(R302:R306)</f>
        <v>0</v>
      </c>
      <c r="S301" s="210"/>
      <c r="T301" s="212">
        <f>SUM(T302:T306)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3" t="s">
        <v>169</v>
      </c>
      <c r="AT301" s="214" t="s">
        <v>80</v>
      </c>
      <c r="AU301" s="214" t="s">
        <v>88</v>
      </c>
      <c r="AY301" s="213" t="s">
        <v>130</v>
      </c>
      <c r="BK301" s="215">
        <f>SUM(BK302:BK306)</f>
        <v>0</v>
      </c>
    </row>
    <row r="302" s="2" customFormat="1" ht="16.5" customHeight="1">
      <c r="A302" s="37"/>
      <c r="B302" s="38"/>
      <c r="C302" s="218" t="s">
        <v>404</v>
      </c>
      <c r="D302" s="218" t="s">
        <v>132</v>
      </c>
      <c r="E302" s="219" t="s">
        <v>405</v>
      </c>
      <c r="F302" s="220" t="s">
        <v>406</v>
      </c>
      <c r="G302" s="221" t="s">
        <v>407</v>
      </c>
      <c r="H302" s="222">
        <v>1</v>
      </c>
      <c r="I302" s="223"/>
      <c r="J302" s="224">
        <f>ROUND(I302*H302,2)</f>
        <v>0</v>
      </c>
      <c r="K302" s="225"/>
      <c r="L302" s="43"/>
      <c r="M302" s="226" t="s">
        <v>1</v>
      </c>
      <c r="N302" s="227" t="s">
        <v>46</v>
      </c>
      <c r="O302" s="90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0" t="s">
        <v>408</v>
      </c>
      <c r="AT302" s="230" t="s">
        <v>132</v>
      </c>
      <c r="AU302" s="230" t="s">
        <v>90</v>
      </c>
      <c r="AY302" s="16" t="s">
        <v>130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6" t="s">
        <v>88</v>
      </c>
      <c r="BK302" s="231">
        <f>ROUND(I302*H302,2)</f>
        <v>0</v>
      </c>
      <c r="BL302" s="16" t="s">
        <v>408</v>
      </c>
      <c r="BM302" s="230" t="s">
        <v>409</v>
      </c>
    </row>
    <row r="303" s="2" customFormat="1">
      <c r="A303" s="37"/>
      <c r="B303" s="38"/>
      <c r="C303" s="39"/>
      <c r="D303" s="232" t="s">
        <v>138</v>
      </c>
      <c r="E303" s="39"/>
      <c r="F303" s="233" t="s">
        <v>406</v>
      </c>
      <c r="G303" s="39"/>
      <c r="H303" s="39"/>
      <c r="I303" s="234"/>
      <c r="J303" s="39"/>
      <c r="K303" s="39"/>
      <c r="L303" s="43"/>
      <c r="M303" s="235"/>
      <c r="N303" s="236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138</v>
      </c>
      <c r="AU303" s="16" t="s">
        <v>90</v>
      </c>
    </row>
    <row r="304" s="2" customFormat="1">
      <c r="A304" s="37"/>
      <c r="B304" s="38"/>
      <c r="C304" s="39"/>
      <c r="D304" s="237" t="s">
        <v>140</v>
      </c>
      <c r="E304" s="39"/>
      <c r="F304" s="238" t="s">
        <v>410</v>
      </c>
      <c r="G304" s="39"/>
      <c r="H304" s="39"/>
      <c r="I304" s="234"/>
      <c r="J304" s="39"/>
      <c r="K304" s="39"/>
      <c r="L304" s="43"/>
      <c r="M304" s="235"/>
      <c r="N304" s="236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140</v>
      </c>
      <c r="AU304" s="16" t="s">
        <v>90</v>
      </c>
    </row>
    <row r="305" s="2" customFormat="1">
      <c r="A305" s="37"/>
      <c r="B305" s="38"/>
      <c r="C305" s="39"/>
      <c r="D305" s="232" t="s">
        <v>150</v>
      </c>
      <c r="E305" s="39"/>
      <c r="F305" s="250" t="s">
        <v>411</v>
      </c>
      <c r="G305" s="39"/>
      <c r="H305" s="39"/>
      <c r="I305" s="234"/>
      <c r="J305" s="39"/>
      <c r="K305" s="39"/>
      <c r="L305" s="43"/>
      <c r="M305" s="235"/>
      <c r="N305" s="236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150</v>
      </c>
      <c r="AU305" s="16" t="s">
        <v>90</v>
      </c>
    </row>
    <row r="306" s="13" customFormat="1">
      <c r="A306" s="13"/>
      <c r="B306" s="239"/>
      <c r="C306" s="240"/>
      <c r="D306" s="232" t="s">
        <v>142</v>
      </c>
      <c r="E306" s="241" t="s">
        <v>1</v>
      </c>
      <c r="F306" s="242" t="s">
        <v>88</v>
      </c>
      <c r="G306" s="240"/>
      <c r="H306" s="243">
        <v>1</v>
      </c>
      <c r="I306" s="244"/>
      <c r="J306" s="240"/>
      <c r="K306" s="240"/>
      <c r="L306" s="245"/>
      <c r="M306" s="273"/>
      <c r="N306" s="274"/>
      <c r="O306" s="274"/>
      <c r="P306" s="274"/>
      <c r="Q306" s="274"/>
      <c r="R306" s="274"/>
      <c r="S306" s="274"/>
      <c r="T306" s="27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142</v>
      </c>
      <c r="AU306" s="249" t="s">
        <v>90</v>
      </c>
      <c r="AV306" s="13" t="s">
        <v>90</v>
      </c>
      <c r="AW306" s="13" t="s">
        <v>38</v>
      </c>
      <c r="AX306" s="13" t="s">
        <v>88</v>
      </c>
      <c r="AY306" s="249" t="s">
        <v>130</v>
      </c>
    </row>
    <row r="307" s="2" customFormat="1" ht="6.96" customHeight="1">
      <c r="A307" s="37"/>
      <c r="B307" s="65"/>
      <c r="C307" s="66"/>
      <c r="D307" s="66"/>
      <c r="E307" s="66"/>
      <c r="F307" s="66"/>
      <c r="G307" s="66"/>
      <c r="H307" s="66"/>
      <c r="I307" s="66"/>
      <c r="J307" s="66"/>
      <c r="K307" s="66"/>
      <c r="L307" s="43"/>
      <c r="M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</row>
  </sheetData>
  <sheetProtection sheet="1" autoFilter="0" formatColumns="0" formatRows="0" objects="1" scenarios="1" spinCount="100000" saltValue="9jx1BcGtkREO+8BdlSW77W90mrr3Y2aF3S+CgqZ++pB7/sUUcrtmybqRxKTL8encaJvFfB/bIukrSjSmUjLY7Q==" hashValue="nT1RncCqw6I2txBfSEocN7NCcchsKM2ZwpTwLXj2WXh4P/uMUE0o9NfxuOuFDX1kszM4i0MN+EeOhHzdCTP89g==" algorithmName="SHA-512" password="CC35"/>
  <autoFilter ref="C128:K30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4" r:id="rId1" display="https://podminky.urs.cz/item/CS_URS_2021_02/113107321"/>
    <hyperlink ref="F138" r:id="rId2" display="https://podminky.urs.cz/item/CS_URS_2021_02/114203103"/>
    <hyperlink ref="F143" r:id="rId3" display="https://podminky.urs.cz/item/CS_URS_2021_02/119001421"/>
    <hyperlink ref="F149" r:id="rId4" display="https://podminky.urs.cz/item/CS_URS_2021_02/121103111"/>
    <hyperlink ref="F153" r:id="rId5" display="https://podminky.urs.cz/item/CS_URS_2021_02/129001101"/>
    <hyperlink ref="F157" r:id="rId6" display="https://podminky.urs.cz/item/CS_URS_2021_02/131151102"/>
    <hyperlink ref="F161" r:id="rId7" display="https://podminky.urs.cz/item/CS_URS_2021_02/162351104"/>
    <hyperlink ref="F167" r:id="rId8" display="https://podminky.urs.cz/item/CS_URS_2021_02/167151101"/>
    <hyperlink ref="F173" r:id="rId9" display="https://podminky.urs.cz/item/CS_URS_2021_02/174151101"/>
    <hyperlink ref="F180" r:id="rId10" display="https://podminky.urs.cz/item/CS_URS_2021_02/181351003"/>
    <hyperlink ref="F184" r:id="rId11" display="https://podminky.urs.cz/item/CS_URS_2021_02/181411121"/>
    <hyperlink ref="F197" r:id="rId12" display="https://podminky.urs.cz/item/CS_URS_2021_02/273322611"/>
    <hyperlink ref="F202" r:id="rId13" display="https://podminky.urs.cz/item/CS_URS_2021_02/273362021"/>
    <hyperlink ref="F207" r:id="rId14" display="https://podminky.urs.cz/item/CS_URS_2021_02/321311116"/>
    <hyperlink ref="F212" r:id="rId15" display="https://podminky.urs.cz/item/CS_URS_2021_02/321351010"/>
    <hyperlink ref="F218" r:id="rId16" display="https://podminky.urs.cz/item/CS_URS_2021_02/321352010"/>
    <hyperlink ref="F225" r:id="rId17" display="https://podminky.urs.cz/item/CS_URS_2021_02/451313511"/>
    <hyperlink ref="F230" r:id="rId18" display="https://podminky.urs.cz/item/CS_URS_2021_02/451315114"/>
    <hyperlink ref="F235" r:id="rId19" display="https://podminky.urs.cz/item/CS_URS_2021_02/451504111"/>
    <hyperlink ref="F250" r:id="rId20" display="https://podminky.urs.cz/item/CS_URS_2021_02/465512127"/>
    <hyperlink ref="F256" r:id="rId21" display="https://podminky.urs.cz/item/CS_URS_2021_02/596992122"/>
    <hyperlink ref="F261" r:id="rId22" display="https://podminky.urs.cz/item/CS_URS_2021_02/916231212"/>
    <hyperlink ref="F267" r:id="rId23" display="https://podminky.urs.cz/item/CS_URS_2021_02/985121121"/>
    <hyperlink ref="F271" r:id="rId24" display="https://podminky.urs.cz/item/CS_URS_2021_02/985121122"/>
    <hyperlink ref="F278" r:id="rId25" display="https://podminky.urs.cz/item/CS_URS_2021_02/985331212"/>
    <hyperlink ref="F286" r:id="rId26" display="https://podminky.urs.cz/item/CS_URS_2021_02/997002511"/>
    <hyperlink ref="F290" r:id="rId27" display="https://podminky.urs.cz/item/CS_URS_2021_02/998321011"/>
    <hyperlink ref="F295" r:id="rId28" display="https://podminky.urs.cz/item/CS_URS_2021_02/711191001"/>
    <hyperlink ref="F304" r:id="rId29" display="https://podminky.urs.cz/item/CS_URS_2021_02/0431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VN Ludkovice, oprava izolace stropu výusti odpadní štoly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412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27. 10. 2021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31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34</v>
      </c>
      <c r="E20" s="37"/>
      <c r="F20" s="37"/>
      <c r="G20" s="37"/>
      <c r="H20" s="37"/>
      <c r="I20" s="139" t="s">
        <v>27</v>
      </c>
      <c r="J20" s="142" t="s">
        <v>35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36</v>
      </c>
      <c r="F21" s="37"/>
      <c r="G21" s="37"/>
      <c r="H21" s="37"/>
      <c r="I21" s="139" t="s">
        <v>30</v>
      </c>
      <c r="J21" s="142" t="s">
        <v>37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39</v>
      </c>
      <c r="E23" s="37"/>
      <c r="F23" s="37"/>
      <c r="G23" s="37"/>
      <c r="H23" s="37"/>
      <c r="I23" s="139" t="s">
        <v>27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30</v>
      </c>
      <c r="J24" s="142" t="s">
        <v>37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ROUND((SUM(BE120:BE176)),  2)</f>
        <v>0</v>
      </c>
      <c r="G33" s="37"/>
      <c r="H33" s="37"/>
      <c r="I33" s="154">
        <v>0.20999999999999999</v>
      </c>
      <c r="J33" s="153">
        <f>ROUND(((SUM(BE120:BE176))*I33),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ROUND((SUM(BF120:BF176)),  2)</f>
        <v>0</v>
      </c>
      <c r="G34" s="37"/>
      <c r="H34" s="37"/>
      <c r="I34" s="154">
        <v>0.14999999999999999</v>
      </c>
      <c r="J34" s="153">
        <f>ROUND(((SUM(BF120:BF176))*I34),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ROUND((SUM(BG120:BG176)),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ROUND((SUM(BH120:BH176)),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ROUND((SUM(BI120:BI176)),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VN Ludkovice, oprava izolace stropu výusti odpadní štoly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>Ludkovice</v>
      </c>
      <c r="G89" s="39"/>
      <c r="H89" s="39"/>
      <c r="I89" s="31" t="s">
        <v>24</v>
      </c>
      <c r="J89" s="78" t="str">
        <f>IF(J12="","",J12)</f>
        <v>27. 10. 2021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26</v>
      </c>
      <c r="D91" s="39"/>
      <c r="E91" s="39"/>
      <c r="F91" s="26" t="str">
        <f>E15</f>
        <v xml:space="preserve">Povodí Moravy, s.p. </v>
      </c>
      <c r="G91" s="39"/>
      <c r="H91" s="39"/>
      <c r="I91" s="31" t="s">
        <v>34</v>
      </c>
      <c r="J91" s="35" t="str">
        <f>E21</f>
        <v xml:space="preserve">Vodohospodářský rozvoj a výstavba a.s.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32</v>
      </c>
      <c r="D92" s="39"/>
      <c r="E92" s="39"/>
      <c r="F92" s="26" t="str">
        <f>IF(E18="","",E18)</f>
        <v>Vyplň údaj</v>
      </c>
      <c r="G92" s="39"/>
      <c r="H92" s="39"/>
      <c r="I92" s="31" t="s">
        <v>39</v>
      </c>
      <c r="J92" s="35" t="str">
        <f>E24</f>
        <v xml:space="preserve">Vodohospodářský rozvoj a výstavba a.s.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413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414</v>
      </c>
      <c r="E99" s="187"/>
      <c r="F99" s="187"/>
      <c r="G99" s="187"/>
      <c r="H99" s="187"/>
      <c r="I99" s="187"/>
      <c r="J99" s="188">
        <f>J159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415</v>
      </c>
      <c r="E100" s="187"/>
      <c r="F100" s="187"/>
      <c r="G100" s="187"/>
      <c r="H100" s="187"/>
      <c r="I100" s="187"/>
      <c r="J100" s="188">
        <f>J168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115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VN Ludkovice, oprava izolace stropu výusti odpadní štoly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VON - Vedlejší a ostatní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22</v>
      </c>
      <c r="D114" s="39"/>
      <c r="E114" s="39"/>
      <c r="F114" s="26" t="str">
        <f>F12</f>
        <v>Ludkovice</v>
      </c>
      <c r="G114" s="39"/>
      <c r="H114" s="39"/>
      <c r="I114" s="31" t="s">
        <v>24</v>
      </c>
      <c r="J114" s="78" t="str">
        <f>IF(J12="","",J12)</f>
        <v>27. 10. 2021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5.65" customHeight="1">
      <c r="A116" s="37"/>
      <c r="B116" s="38"/>
      <c r="C116" s="31" t="s">
        <v>26</v>
      </c>
      <c r="D116" s="39"/>
      <c r="E116" s="39"/>
      <c r="F116" s="26" t="str">
        <f>E15</f>
        <v xml:space="preserve">Povodí Moravy, s.p. </v>
      </c>
      <c r="G116" s="39"/>
      <c r="H116" s="39"/>
      <c r="I116" s="31" t="s">
        <v>34</v>
      </c>
      <c r="J116" s="35" t="str">
        <f>E21</f>
        <v xml:space="preserve">Vodohospodářský rozvoj a výstavba a.s.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32</v>
      </c>
      <c r="D117" s="39"/>
      <c r="E117" s="39"/>
      <c r="F117" s="26" t="str">
        <f>IF(E18="","",E18)</f>
        <v>Vyplň údaj</v>
      </c>
      <c r="G117" s="39"/>
      <c r="H117" s="39"/>
      <c r="I117" s="31" t="s">
        <v>39</v>
      </c>
      <c r="J117" s="35" t="str">
        <f>E24</f>
        <v xml:space="preserve">Vodohospodářský rozvoj a výstavba a.s.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116</v>
      </c>
      <c r="D119" s="193" t="s">
        <v>66</v>
      </c>
      <c r="E119" s="193" t="s">
        <v>62</v>
      </c>
      <c r="F119" s="193" t="s">
        <v>63</v>
      </c>
      <c r="G119" s="193" t="s">
        <v>117</v>
      </c>
      <c r="H119" s="193" t="s">
        <v>118</v>
      </c>
      <c r="I119" s="193" t="s">
        <v>119</v>
      </c>
      <c r="J119" s="194" t="s">
        <v>99</v>
      </c>
      <c r="K119" s="195" t="s">
        <v>120</v>
      </c>
      <c r="L119" s="196"/>
      <c r="M119" s="99" t="s">
        <v>1</v>
      </c>
      <c r="N119" s="100" t="s">
        <v>45</v>
      </c>
      <c r="O119" s="100" t="s">
        <v>121</v>
      </c>
      <c r="P119" s="100" t="s">
        <v>122</v>
      </c>
      <c r="Q119" s="100" t="s">
        <v>123</v>
      </c>
      <c r="R119" s="100" t="s">
        <v>124</v>
      </c>
      <c r="S119" s="100" t="s">
        <v>125</v>
      </c>
      <c r="T119" s="101" t="s">
        <v>126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127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0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80</v>
      </c>
      <c r="AU120" s="16" t="s">
        <v>101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80</v>
      </c>
      <c r="E121" s="205" t="s">
        <v>400</v>
      </c>
      <c r="F121" s="205" t="s">
        <v>401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P122+P168</f>
        <v>0</v>
      </c>
      <c r="Q121" s="210"/>
      <c r="R121" s="211">
        <f>R122+R168</f>
        <v>0</v>
      </c>
      <c r="S121" s="210"/>
      <c r="T121" s="212">
        <f>T122+T168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169</v>
      </c>
      <c r="AT121" s="214" t="s">
        <v>80</v>
      </c>
      <c r="AU121" s="214" t="s">
        <v>81</v>
      </c>
      <c r="AY121" s="213" t="s">
        <v>130</v>
      </c>
      <c r="BK121" s="215">
        <f>BK122+BK168</f>
        <v>0</v>
      </c>
    </row>
    <row r="122" s="12" customFormat="1" ht="22.8" customHeight="1">
      <c r="A122" s="12"/>
      <c r="B122" s="202"/>
      <c r="C122" s="203"/>
      <c r="D122" s="204" t="s">
        <v>80</v>
      </c>
      <c r="E122" s="216" t="s">
        <v>81</v>
      </c>
      <c r="F122" s="216" t="s">
        <v>401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P123+SUM(P124:P159)</f>
        <v>0</v>
      </c>
      <c r="Q122" s="210"/>
      <c r="R122" s="211">
        <f>R123+SUM(R124:R159)</f>
        <v>0</v>
      </c>
      <c r="S122" s="210"/>
      <c r="T122" s="212">
        <f>T123+SUM(T124:T159)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169</v>
      </c>
      <c r="AT122" s="214" t="s">
        <v>80</v>
      </c>
      <c r="AU122" s="214" t="s">
        <v>88</v>
      </c>
      <c r="AY122" s="213" t="s">
        <v>130</v>
      </c>
      <c r="BK122" s="215">
        <f>BK123+SUM(BK124:BK159)</f>
        <v>0</v>
      </c>
    </row>
    <row r="123" s="2" customFormat="1" ht="16.5" customHeight="1">
      <c r="A123" s="37"/>
      <c r="B123" s="38"/>
      <c r="C123" s="218" t="s">
        <v>88</v>
      </c>
      <c r="D123" s="218" t="s">
        <v>132</v>
      </c>
      <c r="E123" s="219" t="s">
        <v>416</v>
      </c>
      <c r="F123" s="220" t="s">
        <v>417</v>
      </c>
      <c r="G123" s="221" t="s">
        <v>418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46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408</v>
      </c>
      <c r="AT123" s="230" t="s">
        <v>132</v>
      </c>
      <c r="AU123" s="230" t="s">
        <v>90</v>
      </c>
      <c r="AY123" s="16" t="s">
        <v>130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88</v>
      </c>
      <c r="BK123" s="231">
        <f>ROUND(I123*H123,2)</f>
        <v>0</v>
      </c>
      <c r="BL123" s="16" t="s">
        <v>408</v>
      </c>
      <c r="BM123" s="230" t="s">
        <v>419</v>
      </c>
    </row>
    <row r="124" s="2" customFormat="1">
      <c r="A124" s="37"/>
      <c r="B124" s="38"/>
      <c r="C124" s="39"/>
      <c r="D124" s="232" t="s">
        <v>138</v>
      </c>
      <c r="E124" s="39"/>
      <c r="F124" s="233" t="s">
        <v>420</v>
      </c>
      <c r="G124" s="39"/>
      <c r="H124" s="39"/>
      <c r="I124" s="234"/>
      <c r="J124" s="39"/>
      <c r="K124" s="39"/>
      <c r="L124" s="43"/>
      <c r="M124" s="235"/>
      <c r="N124" s="23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138</v>
      </c>
      <c r="AU124" s="16" t="s">
        <v>90</v>
      </c>
    </row>
    <row r="125" s="2" customFormat="1">
      <c r="A125" s="37"/>
      <c r="B125" s="38"/>
      <c r="C125" s="39"/>
      <c r="D125" s="237" t="s">
        <v>140</v>
      </c>
      <c r="E125" s="39"/>
      <c r="F125" s="238" t="s">
        <v>421</v>
      </c>
      <c r="G125" s="39"/>
      <c r="H125" s="39"/>
      <c r="I125" s="234"/>
      <c r="J125" s="39"/>
      <c r="K125" s="39"/>
      <c r="L125" s="43"/>
      <c r="M125" s="235"/>
      <c r="N125" s="23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140</v>
      </c>
      <c r="AU125" s="16" t="s">
        <v>90</v>
      </c>
    </row>
    <row r="126" s="2" customFormat="1">
      <c r="A126" s="37"/>
      <c r="B126" s="38"/>
      <c r="C126" s="39"/>
      <c r="D126" s="232" t="s">
        <v>150</v>
      </c>
      <c r="E126" s="39"/>
      <c r="F126" s="250" t="s">
        <v>422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150</v>
      </c>
      <c r="AU126" s="16" t="s">
        <v>90</v>
      </c>
    </row>
    <row r="127" s="13" customFormat="1">
      <c r="A127" s="13"/>
      <c r="B127" s="239"/>
      <c r="C127" s="240"/>
      <c r="D127" s="232" t="s">
        <v>142</v>
      </c>
      <c r="E127" s="241" t="s">
        <v>1</v>
      </c>
      <c r="F127" s="242" t="s">
        <v>88</v>
      </c>
      <c r="G127" s="240"/>
      <c r="H127" s="243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142</v>
      </c>
      <c r="AU127" s="249" t="s">
        <v>90</v>
      </c>
      <c r="AV127" s="13" t="s">
        <v>90</v>
      </c>
      <c r="AW127" s="13" t="s">
        <v>38</v>
      </c>
      <c r="AX127" s="13" t="s">
        <v>88</v>
      </c>
      <c r="AY127" s="249" t="s">
        <v>130</v>
      </c>
    </row>
    <row r="128" s="2" customFormat="1" ht="16.5" customHeight="1">
      <c r="A128" s="37"/>
      <c r="B128" s="38"/>
      <c r="C128" s="218" t="s">
        <v>90</v>
      </c>
      <c r="D128" s="218" t="s">
        <v>132</v>
      </c>
      <c r="E128" s="219" t="s">
        <v>423</v>
      </c>
      <c r="F128" s="220" t="s">
        <v>424</v>
      </c>
      <c r="G128" s="221" t="s">
        <v>418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46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408</v>
      </c>
      <c r="AT128" s="230" t="s">
        <v>132</v>
      </c>
      <c r="AU128" s="230" t="s">
        <v>90</v>
      </c>
      <c r="AY128" s="16" t="s">
        <v>130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88</v>
      </c>
      <c r="BK128" s="231">
        <f>ROUND(I128*H128,2)</f>
        <v>0</v>
      </c>
      <c r="BL128" s="16" t="s">
        <v>408</v>
      </c>
      <c r="BM128" s="230" t="s">
        <v>425</v>
      </c>
    </row>
    <row r="129" s="2" customFormat="1">
      <c r="A129" s="37"/>
      <c r="B129" s="38"/>
      <c r="C129" s="39"/>
      <c r="D129" s="232" t="s">
        <v>138</v>
      </c>
      <c r="E129" s="39"/>
      <c r="F129" s="233" t="s">
        <v>426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138</v>
      </c>
      <c r="AU129" s="16" t="s">
        <v>90</v>
      </c>
    </row>
    <row r="130" s="2" customFormat="1">
      <c r="A130" s="37"/>
      <c r="B130" s="38"/>
      <c r="C130" s="39"/>
      <c r="D130" s="237" t="s">
        <v>140</v>
      </c>
      <c r="E130" s="39"/>
      <c r="F130" s="238" t="s">
        <v>427</v>
      </c>
      <c r="G130" s="39"/>
      <c r="H130" s="39"/>
      <c r="I130" s="234"/>
      <c r="J130" s="39"/>
      <c r="K130" s="39"/>
      <c r="L130" s="43"/>
      <c r="M130" s="235"/>
      <c r="N130" s="23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140</v>
      </c>
      <c r="AU130" s="16" t="s">
        <v>90</v>
      </c>
    </row>
    <row r="131" s="2" customFormat="1">
      <c r="A131" s="37"/>
      <c r="B131" s="38"/>
      <c r="C131" s="39"/>
      <c r="D131" s="232" t="s">
        <v>150</v>
      </c>
      <c r="E131" s="39"/>
      <c r="F131" s="250" t="s">
        <v>428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150</v>
      </c>
      <c r="AU131" s="16" t="s">
        <v>90</v>
      </c>
    </row>
    <row r="132" s="13" customFormat="1">
      <c r="A132" s="13"/>
      <c r="B132" s="239"/>
      <c r="C132" s="240"/>
      <c r="D132" s="232" t="s">
        <v>142</v>
      </c>
      <c r="E132" s="241" t="s">
        <v>1</v>
      </c>
      <c r="F132" s="242" t="s">
        <v>88</v>
      </c>
      <c r="G132" s="240"/>
      <c r="H132" s="243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142</v>
      </c>
      <c r="AU132" s="249" t="s">
        <v>90</v>
      </c>
      <c r="AV132" s="13" t="s">
        <v>90</v>
      </c>
      <c r="AW132" s="13" t="s">
        <v>38</v>
      </c>
      <c r="AX132" s="13" t="s">
        <v>88</v>
      </c>
      <c r="AY132" s="249" t="s">
        <v>130</v>
      </c>
    </row>
    <row r="133" s="2" customFormat="1" ht="16.5" customHeight="1">
      <c r="A133" s="37"/>
      <c r="B133" s="38"/>
      <c r="C133" s="218" t="s">
        <v>153</v>
      </c>
      <c r="D133" s="218" t="s">
        <v>132</v>
      </c>
      <c r="E133" s="219" t="s">
        <v>429</v>
      </c>
      <c r="F133" s="220" t="s">
        <v>430</v>
      </c>
      <c r="G133" s="221" t="s">
        <v>418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46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408</v>
      </c>
      <c r="AT133" s="230" t="s">
        <v>132</v>
      </c>
      <c r="AU133" s="230" t="s">
        <v>90</v>
      </c>
      <c r="AY133" s="16" t="s">
        <v>130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88</v>
      </c>
      <c r="BK133" s="231">
        <f>ROUND(I133*H133,2)</f>
        <v>0</v>
      </c>
      <c r="BL133" s="16" t="s">
        <v>408</v>
      </c>
      <c r="BM133" s="230" t="s">
        <v>431</v>
      </c>
    </row>
    <row r="134" s="2" customFormat="1">
      <c r="A134" s="37"/>
      <c r="B134" s="38"/>
      <c r="C134" s="39"/>
      <c r="D134" s="232" t="s">
        <v>138</v>
      </c>
      <c r="E134" s="39"/>
      <c r="F134" s="233" t="s">
        <v>432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138</v>
      </c>
      <c r="AU134" s="16" t="s">
        <v>90</v>
      </c>
    </row>
    <row r="135" s="2" customFormat="1">
      <c r="A135" s="37"/>
      <c r="B135" s="38"/>
      <c r="C135" s="39"/>
      <c r="D135" s="237" t="s">
        <v>140</v>
      </c>
      <c r="E135" s="39"/>
      <c r="F135" s="238" t="s">
        <v>433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140</v>
      </c>
      <c r="AU135" s="16" t="s">
        <v>90</v>
      </c>
    </row>
    <row r="136" s="2" customFormat="1">
      <c r="A136" s="37"/>
      <c r="B136" s="38"/>
      <c r="C136" s="39"/>
      <c r="D136" s="232" t="s">
        <v>150</v>
      </c>
      <c r="E136" s="39"/>
      <c r="F136" s="250" t="s">
        <v>434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150</v>
      </c>
      <c r="AU136" s="16" t="s">
        <v>90</v>
      </c>
    </row>
    <row r="137" s="13" customFormat="1">
      <c r="A137" s="13"/>
      <c r="B137" s="239"/>
      <c r="C137" s="240"/>
      <c r="D137" s="232" t="s">
        <v>142</v>
      </c>
      <c r="E137" s="241" t="s">
        <v>1</v>
      </c>
      <c r="F137" s="242" t="s">
        <v>88</v>
      </c>
      <c r="G137" s="240"/>
      <c r="H137" s="243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142</v>
      </c>
      <c r="AU137" s="249" t="s">
        <v>90</v>
      </c>
      <c r="AV137" s="13" t="s">
        <v>90</v>
      </c>
      <c r="AW137" s="13" t="s">
        <v>38</v>
      </c>
      <c r="AX137" s="13" t="s">
        <v>88</v>
      </c>
      <c r="AY137" s="249" t="s">
        <v>130</v>
      </c>
    </row>
    <row r="138" s="2" customFormat="1" ht="16.5" customHeight="1">
      <c r="A138" s="37"/>
      <c r="B138" s="38"/>
      <c r="C138" s="218" t="s">
        <v>136</v>
      </c>
      <c r="D138" s="218" t="s">
        <v>132</v>
      </c>
      <c r="E138" s="219" t="s">
        <v>435</v>
      </c>
      <c r="F138" s="220" t="s">
        <v>436</v>
      </c>
      <c r="G138" s="221" t="s">
        <v>418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46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408</v>
      </c>
      <c r="AT138" s="230" t="s">
        <v>132</v>
      </c>
      <c r="AU138" s="230" t="s">
        <v>90</v>
      </c>
      <c r="AY138" s="16" t="s">
        <v>130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88</v>
      </c>
      <c r="BK138" s="231">
        <f>ROUND(I138*H138,2)</f>
        <v>0</v>
      </c>
      <c r="BL138" s="16" t="s">
        <v>408</v>
      </c>
      <c r="BM138" s="230" t="s">
        <v>437</v>
      </c>
    </row>
    <row r="139" s="2" customFormat="1">
      <c r="A139" s="37"/>
      <c r="B139" s="38"/>
      <c r="C139" s="39"/>
      <c r="D139" s="232" t="s">
        <v>138</v>
      </c>
      <c r="E139" s="39"/>
      <c r="F139" s="233" t="s">
        <v>438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138</v>
      </c>
      <c r="AU139" s="16" t="s">
        <v>90</v>
      </c>
    </row>
    <row r="140" s="2" customFormat="1">
      <c r="A140" s="37"/>
      <c r="B140" s="38"/>
      <c r="C140" s="39"/>
      <c r="D140" s="237" t="s">
        <v>140</v>
      </c>
      <c r="E140" s="39"/>
      <c r="F140" s="238" t="s">
        <v>439</v>
      </c>
      <c r="G140" s="39"/>
      <c r="H140" s="39"/>
      <c r="I140" s="234"/>
      <c r="J140" s="39"/>
      <c r="K140" s="39"/>
      <c r="L140" s="43"/>
      <c r="M140" s="235"/>
      <c r="N140" s="23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140</v>
      </c>
      <c r="AU140" s="16" t="s">
        <v>90</v>
      </c>
    </row>
    <row r="141" s="2" customFormat="1">
      <c r="A141" s="37"/>
      <c r="B141" s="38"/>
      <c r="C141" s="39"/>
      <c r="D141" s="232" t="s">
        <v>150</v>
      </c>
      <c r="E141" s="39"/>
      <c r="F141" s="250" t="s">
        <v>440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150</v>
      </c>
      <c r="AU141" s="16" t="s">
        <v>90</v>
      </c>
    </row>
    <row r="142" s="13" customFormat="1">
      <c r="A142" s="13"/>
      <c r="B142" s="239"/>
      <c r="C142" s="240"/>
      <c r="D142" s="232" t="s">
        <v>142</v>
      </c>
      <c r="E142" s="241" t="s">
        <v>1</v>
      </c>
      <c r="F142" s="242" t="s">
        <v>88</v>
      </c>
      <c r="G142" s="240"/>
      <c r="H142" s="243">
        <v>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142</v>
      </c>
      <c r="AU142" s="249" t="s">
        <v>90</v>
      </c>
      <c r="AV142" s="13" t="s">
        <v>90</v>
      </c>
      <c r="AW142" s="13" t="s">
        <v>38</v>
      </c>
      <c r="AX142" s="13" t="s">
        <v>88</v>
      </c>
      <c r="AY142" s="249" t="s">
        <v>130</v>
      </c>
    </row>
    <row r="143" s="2" customFormat="1" ht="16.5" customHeight="1">
      <c r="A143" s="37"/>
      <c r="B143" s="38"/>
      <c r="C143" s="218" t="s">
        <v>169</v>
      </c>
      <c r="D143" s="218" t="s">
        <v>132</v>
      </c>
      <c r="E143" s="219" t="s">
        <v>441</v>
      </c>
      <c r="F143" s="220" t="s">
        <v>442</v>
      </c>
      <c r="G143" s="221" t="s">
        <v>418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46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408</v>
      </c>
      <c r="AT143" s="230" t="s">
        <v>132</v>
      </c>
      <c r="AU143" s="230" t="s">
        <v>90</v>
      </c>
      <c r="AY143" s="16" t="s">
        <v>130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88</v>
      </c>
      <c r="BK143" s="231">
        <f>ROUND(I143*H143,2)</f>
        <v>0</v>
      </c>
      <c r="BL143" s="16" t="s">
        <v>408</v>
      </c>
      <c r="BM143" s="230" t="s">
        <v>443</v>
      </c>
    </row>
    <row r="144" s="2" customFormat="1">
      <c r="A144" s="37"/>
      <c r="B144" s="38"/>
      <c r="C144" s="39"/>
      <c r="D144" s="232" t="s">
        <v>138</v>
      </c>
      <c r="E144" s="39"/>
      <c r="F144" s="233" t="s">
        <v>444</v>
      </c>
      <c r="G144" s="39"/>
      <c r="H144" s="39"/>
      <c r="I144" s="234"/>
      <c r="J144" s="39"/>
      <c r="K144" s="39"/>
      <c r="L144" s="43"/>
      <c r="M144" s="235"/>
      <c r="N144" s="23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138</v>
      </c>
      <c r="AU144" s="16" t="s">
        <v>90</v>
      </c>
    </row>
    <row r="145" s="2" customFormat="1">
      <c r="A145" s="37"/>
      <c r="B145" s="38"/>
      <c r="C145" s="39"/>
      <c r="D145" s="237" t="s">
        <v>140</v>
      </c>
      <c r="E145" s="39"/>
      <c r="F145" s="238" t="s">
        <v>445</v>
      </c>
      <c r="G145" s="39"/>
      <c r="H145" s="39"/>
      <c r="I145" s="234"/>
      <c r="J145" s="39"/>
      <c r="K145" s="39"/>
      <c r="L145" s="43"/>
      <c r="M145" s="235"/>
      <c r="N145" s="23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140</v>
      </c>
      <c r="AU145" s="16" t="s">
        <v>90</v>
      </c>
    </row>
    <row r="146" s="13" customFormat="1">
      <c r="A146" s="13"/>
      <c r="B146" s="239"/>
      <c r="C146" s="240"/>
      <c r="D146" s="232" t="s">
        <v>142</v>
      </c>
      <c r="E146" s="241" t="s">
        <v>1</v>
      </c>
      <c r="F146" s="242" t="s">
        <v>88</v>
      </c>
      <c r="G146" s="240"/>
      <c r="H146" s="243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142</v>
      </c>
      <c r="AU146" s="249" t="s">
        <v>90</v>
      </c>
      <c r="AV146" s="13" t="s">
        <v>90</v>
      </c>
      <c r="AW146" s="13" t="s">
        <v>38</v>
      </c>
      <c r="AX146" s="13" t="s">
        <v>88</v>
      </c>
      <c r="AY146" s="249" t="s">
        <v>130</v>
      </c>
    </row>
    <row r="147" s="2" customFormat="1" ht="16.5" customHeight="1">
      <c r="A147" s="37"/>
      <c r="B147" s="38"/>
      <c r="C147" s="218" t="s">
        <v>176</v>
      </c>
      <c r="D147" s="218" t="s">
        <v>132</v>
      </c>
      <c r="E147" s="219" t="s">
        <v>446</v>
      </c>
      <c r="F147" s="220" t="s">
        <v>447</v>
      </c>
      <c r="G147" s="221" t="s">
        <v>418</v>
      </c>
      <c r="H147" s="222">
        <v>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46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408</v>
      </c>
      <c r="AT147" s="230" t="s">
        <v>132</v>
      </c>
      <c r="AU147" s="230" t="s">
        <v>90</v>
      </c>
      <c r="AY147" s="16" t="s">
        <v>130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88</v>
      </c>
      <c r="BK147" s="231">
        <f>ROUND(I147*H147,2)</f>
        <v>0</v>
      </c>
      <c r="BL147" s="16" t="s">
        <v>408</v>
      </c>
      <c r="BM147" s="230" t="s">
        <v>448</v>
      </c>
    </row>
    <row r="148" s="2" customFormat="1">
      <c r="A148" s="37"/>
      <c r="B148" s="38"/>
      <c r="C148" s="39"/>
      <c r="D148" s="232" t="s">
        <v>138</v>
      </c>
      <c r="E148" s="39"/>
      <c r="F148" s="233" t="s">
        <v>449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138</v>
      </c>
      <c r="AU148" s="16" t="s">
        <v>90</v>
      </c>
    </row>
    <row r="149" s="2" customFormat="1">
      <c r="A149" s="37"/>
      <c r="B149" s="38"/>
      <c r="C149" s="39"/>
      <c r="D149" s="237" t="s">
        <v>140</v>
      </c>
      <c r="E149" s="39"/>
      <c r="F149" s="238" t="s">
        <v>450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140</v>
      </c>
      <c r="AU149" s="16" t="s">
        <v>90</v>
      </c>
    </row>
    <row r="150" s="13" customFormat="1">
      <c r="A150" s="13"/>
      <c r="B150" s="239"/>
      <c r="C150" s="240"/>
      <c r="D150" s="232" t="s">
        <v>142</v>
      </c>
      <c r="E150" s="241" t="s">
        <v>1</v>
      </c>
      <c r="F150" s="242" t="s">
        <v>88</v>
      </c>
      <c r="G150" s="240"/>
      <c r="H150" s="243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142</v>
      </c>
      <c r="AU150" s="249" t="s">
        <v>90</v>
      </c>
      <c r="AV150" s="13" t="s">
        <v>90</v>
      </c>
      <c r="AW150" s="13" t="s">
        <v>38</v>
      </c>
      <c r="AX150" s="13" t="s">
        <v>88</v>
      </c>
      <c r="AY150" s="249" t="s">
        <v>130</v>
      </c>
    </row>
    <row r="151" s="2" customFormat="1" ht="16.5" customHeight="1">
      <c r="A151" s="37"/>
      <c r="B151" s="38"/>
      <c r="C151" s="218" t="s">
        <v>183</v>
      </c>
      <c r="D151" s="218" t="s">
        <v>132</v>
      </c>
      <c r="E151" s="219" t="s">
        <v>451</v>
      </c>
      <c r="F151" s="220" t="s">
        <v>452</v>
      </c>
      <c r="G151" s="221" t="s">
        <v>418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46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408</v>
      </c>
      <c r="AT151" s="230" t="s">
        <v>132</v>
      </c>
      <c r="AU151" s="230" t="s">
        <v>90</v>
      </c>
      <c r="AY151" s="16" t="s">
        <v>130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88</v>
      </c>
      <c r="BK151" s="231">
        <f>ROUND(I151*H151,2)</f>
        <v>0</v>
      </c>
      <c r="BL151" s="16" t="s">
        <v>408</v>
      </c>
      <c r="BM151" s="230" t="s">
        <v>453</v>
      </c>
    </row>
    <row r="152" s="2" customFormat="1">
      <c r="A152" s="37"/>
      <c r="B152" s="38"/>
      <c r="C152" s="39"/>
      <c r="D152" s="232" t="s">
        <v>138</v>
      </c>
      <c r="E152" s="39"/>
      <c r="F152" s="233" t="s">
        <v>454</v>
      </c>
      <c r="G152" s="39"/>
      <c r="H152" s="39"/>
      <c r="I152" s="234"/>
      <c r="J152" s="39"/>
      <c r="K152" s="39"/>
      <c r="L152" s="43"/>
      <c r="M152" s="235"/>
      <c r="N152" s="236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138</v>
      </c>
      <c r="AU152" s="16" t="s">
        <v>90</v>
      </c>
    </row>
    <row r="153" s="2" customFormat="1">
      <c r="A153" s="37"/>
      <c r="B153" s="38"/>
      <c r="C153" s="39"/>
      <c r="D153" s="237" t="s">
        <v>140</v>
      </c>
      <c r="E153" s="39"/>
      <c r="F153" s="238" t="s">
        <v>455</v>
      </c>
      <c r="G153" s="39"/>
      <c r="H153" s="39"/>
      <c r="I153" s="234"/>
      <c r="J153" s="39"/>
      <c r="K153" s="39"/>
      <c r="L153" s="43"/>
      <c r="M153" s="235"/>
      <c r="N153" s="236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140</v>
      </c>
      <c r="AU153" s="16" t="s">
        <v>90</v>
      </c>
    </row>
    <row r="154" s="13" customFormat="1">
      <c r="A154" s="13"/>
      <c r="B154" s="239"/>
      <c r="C154" s="240"/>
      <c r="D154" s="232" t="s">
        <v>142</v>
      </c>
      <c r="E154" s="241" t="s">
        <v>1</v>
      </c>
      <c r="F154" s="242" t="s">
        <v>88</v>
      </c>
      <c r="G154" s="240"/>
      <c r="H154" s="243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142</v>
      </c>
      <c r="AU154" s="249" t="s">
        <v>90</v>
      </c>
      <c r="AV154" s="13" t="s">
        <v>90</v>
      </c>
      <c r="AW154" s="13" t="s">
        <v>38</v>
      </c>
      <c r="AX154" s="13" t="s">
        <v>88</v>
      </c>
      <c r="AY154" s="249" t="s">
        <v>130</v>
      </c>
    </row>
    <row r="155" s="2" customFormat="1" ht="16.5" customHeight="1">
      <c r="A155" s="37"/>
      <c r="B155" s="38"/>
      <c r="C155" s="218" t="s">
        <v>191</v>
      </c>
      <c r="D155" s="218" t="s">
        <v>132</v>
      </c>
      <c r="E155" s="219" t="s">
        <v>456</v>
      </c>
      <c r="F155" s="220" t="s">
        <v>457</v>
      </c>
      <c r="G155" s="221" t="s">
        <v>418</v>
      </c>
      <c r="H155" s="222">
        <v>1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46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408</v>
      </c>
      <c r="AT155" s="230" t="s">
        <v>132</v>
      </c>
      <c r="AU155" s="230" t="s">
        <v>90</v>
      </c>
      <c r="AY155" s="16" t="s">
        <v>130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88</v>
      </c>
      <c r="BK155" s="231">
        <f>ROUND(I155*H155,2)</f>
        <v>0</v>
      </c>
      <c r="BL155" s="16" t="s">
        <v>408</v>
      </c>
      <c r="BM155" s="230" t="s">
        <v>458</v>
      </c>
    </row>
    <row r="156" s="2" customFormat="1">
      <c r="A156" s="37"/>
      <c r="B156" s="38"/>
      <c r="C156" s="39"/>
      <c r="D156" s="232" t="s">
        <v>138</v>
      </c>
      <c r="E156" s="39"/>
      <c r="F156" s="233" t="s">
        <v>459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138</v>
      </c>
      <c r="AU156" s="16" t="s">
        <v>90</v>
      </c>
    </row>
    <row r="157" s="2" customFormat="1">
      <c r="A157" s="37"/>
      <c r="B157" s="38"/>
      <c r="C157" s="39"/>
      <c r="D157" s="237" t="s">
        <v>140</v>
      </c>
      <c r="E157" s="39"/>
      <c r="F157" s="238" t="s">
        <v>460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140</v>
      </c>
      <c r="AU157" s="16" t="s">
        <v>90</v>
      </c>
    </row>
    <row r="158" s="13" customFormat="1">
      <c r="A158" s="13"/>
      <c r="B158" s="239"/>
      <c r="C158" s="240"/>
      <c r="D158" s="232" t="s">
        <v>142</v>
      </c>
      <c r="E158" s="241" t="s">
        <v>1</v>
      </c>
      <c r="F158" s="242" t="s">
        <v>88</v>
      </c>
      <c r="G158" s="240"/>
      <c r="H158" s="243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142</v>
      </c>
      <c r="AU158" s="249" t="s">
        <v>90</v>
      </c>
      <c r="AV158" s="13" t="s">
        <v>90</v>
      </c>
      <c r="AW158" s="13" t="s">
        <v>38</v>
      </c>
      <c r="AX158" s="13" t="s">
        <v>88</v>
      </c>
      <c r="AY158" s="249" t="s">
        <v>130</v>
      </c>
    </row>
    <row r="159" s="12" customFormat="1" ht="20.88" customHeight="1">
      <c r="A159" s="12"/>
      <c r="B159" s="202"/>
      <c r="C159" s="203"/>
      <c r="D159" s="204" t="s">
        <v>80</v>
      </c>
      <c r="E159" s="216" t="s">
        <v>461</v>
      </c>
      <c r="F159" s="216" t="s">
        <v>462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SUM(P160:P167)</f>
        <v>0</v>
      </c>
      <c r="Q159" s="210"/>
      <c r="R159" s="211">
        <f>SUM(R160:R167)</f>
        <v>0</v>
      </c>
      <c r="S159" s="210"/>
      <c r="T159" s="212">
        <f>SUM(T160:T167)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136</v>
      </c>
      <c r="AT159" s="214" t="s">
        <v>80</v>
      </c>
      <c r="AU159" s="214" t="s">
        <v>90</v>
      </c>
      <c r="AY159" s="213" t="s">
        <v>130</v>
      </c>
      <c r="BK159" s="215">
        <f>SUM(BK160:BK167)</f>
        <v>0</v>
      </c>
    </row>
    <row r="160" s="2" customFormat="1" ht="16.5" customHeight="1">
      <c r="A160" s="37"/>
      <c r="B160" s="38"/>
      <c r="C160" s="218" t="s">
        <v>199</v>
      </c>
      <c r="D160" s="218" t="s">
        <v>132</v>
      </c>
      <c r="E160" s="219" t="s">
        <v>463</v>
      </c>
      <c r="F160" s="220" t="s">
        <v>464</v>
      </c>
      <c r="G160" s="221" t="s">
        <v>418</v>
      </c>
      <c r="H160" s="222">
        <v>1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46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136</v>
      </c>
      <c r="AT160" s="230" t="s">
        <v>132</v>
      </c>
      <c r="AU160" s="230" t="s">
        <v>153</v>
      </c>
      <c r="AY160" s="16" t="s">
        <v>130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88</v>
      </c>
      <c r="BK160" s="231">
        <f>ROUND(I160*H160,2)</f>
        <v>0</v>
      </c>
      <c r="BL160" s="16" t="s">
        <v>136</v>
      </c>
      <c r="BM160" s="230" t="s">
        <v>465</v>
      </c>
    </row>
    <row r="161" s="2" customFormat="1">
      <c r="A161" s="37"/>
      <c r="B161" s="38"/>
      <c r="C161" s="39"/>
      <c r="D161" s="232" t="s">
        <v>138</v>
      </c>
      <c r="E161" s="39"/>
      <c r="F161" s="233" t="s">
        <v>464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138</v>
      </c>
      <c r="AU161" s="16" t="s">
        <v>153</v>
      </c>
    </row>
    <row r="162" s="2" customFormat="1">
      <c r="A162" s="37"/>
      <c r="B162" s="38"/>
      <c r="C162" s="39"/>
      <c r="D162" s="232" t="s">
        <v>150</v>
      </c>
      <c r="E162" s="39"/>
      <c r="F162" s="250" t="s">
        <v>466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150</v>
      </c>
      <c r="AU162" s="16" t="s">
        <v>153</v>
      </c>
    </row>
    <row r="163" s="13" customFormat="1">
      <c r="A163" s="13"/>
      <c r="B163" s="239"/>
      <c r="C163" s="240"/>
      <c r="D163" s="232" t="s">
        <v>142</v>
      </c>
      <c r="E163" s="241" t="s">
        <v>1</v>
      </c>
      <c r="F163" s="242" t="s">
        <v>88</v>
      </c>
      <c r="G163" s="240"/>
      <c r="H163" s="243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142</v>
      </c>
      <c r="AU163" s="249" t="s">
        <v>153</v>
      </c>
      <c r="AV163" s="13" t="s">
        <v>90</v>
      </c>
      <c r="AW163" s="13" t="s">
        <v>38</v>
      </c>
      <c r="AX163" s="13" t="s">
        <v>88</v>
      </c>
      <c r="AY163" s="249" t="s">
        <v>130</v>
      </c>
    </row>
    <row r="164" s="2" customFormat="1" ht="24.15" customHeight="1">
      <c r="A164" s="37"/>
      <c r="B164" s="38"/>
      <c r="C164" s="218" t="s">
        <v>208</v>
      </c>
      <c r="D164" s="218" t="s">
        <v>132</v>
      </c>
      <c r="E164" s="219" t="s">
        <v>467</v>
      </c>
      <c r="F164" s="220" t="s">
        <v>468</v>
      </c>
      <c r="G164" s="221" t="s">
        <v>418</v>
      </c>
      <c r="H164" s="222">
        <v>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46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469</v>
      </c>
      <c r="AT164" s="230" t="s">
        <v>132</v>
      </c>
      <c r="AU164" s="230" t="s">
        <v>153</v>
      </c>
      <c r="AY164" s="16" t="s">
        <v>130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88</v>
      </c>
      <c r="BK164" s="231">
        <f>ROUND(I164*H164,2)</f>
        <v>0</v>
      </c>
      <c r="BL164" s="16" t="s">
        <v>469</v>
      </c>
      <c r="BM164" s="230" t="s">
        <v>470</v>
      </c>
    </row>
    <row r="165" s="2" customFormat="1">
      <c r="A165" s="37"/>
      <c r="B165" s="38"/>
      <c r="C165" s="39"/>
      <c r="D165" s="232" t="s">
        <v>138</v>
      </c>
      <c r="E165" s="39"/>
      <c r="F165" s="233" t="s">
        <v>468</v>
      </c>
      <c r="G165" s="39"/>
      <c r="H165" s="39"/>
      <c r="I165" s="234"/>
      <c r="J165" s="39"/>
      <c r="K165" s="39"/>
      <c r="L165" s="43"/>
      <c r="M165" s="235"/>
      <c r="N165" s="236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138</v>
      </c>
      <c r="AU165" s="16" t="s">
        <v>153</v>
      </c>
    </row>
    <row r="166" s="2" customFormat="1">
      <c r="A166" s="37"/>
      <c r="B166" s="38"/>
      <c r="C166" s="39"/>
      <c r="D166" s="232" t="s">
        <v>150</v>
      </c>
      <c r="E166" s="39"/>
      <c r="F166" s="250" t="s">
        <v>471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150</v>
      </c>
      <c r="AU166" s="16" t="s">
        <v>153</v>
      </c>
    </row>
    <row r="167" s="13" customFormat="1">
      <c r="A167" s="13"/>
      <c r="B167" s="239"/>
      <c r="C167" s="240"/>
      <c r="D167" s="232" t="s">
        <v>142</v>
      </c>
      <c r="E167" s="241" t="s">
        <v>1</v>
      </c>
      <c r="F167" s="242" t="s">
        <v>88</v>
      </c>
      <c r="G167" s="240"/>
      <c r="H167" s="243">
        <v>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142</v>
      </c>
      <c r="AU167" s="249" t="s">
        <v>153</v>
      </c>
      <c r="AV167" s="13" t="s">
        <v>90</v>
      </c>
      <c r="AW167" s="13" t="s">
        <v>38</v>
      </c>
      <c r="AX167" s="13" t="s">
        <v>88</v>
      </c>
      <c r="AY167" s="249" t="s">
        <v>130</v>
      </c>
    </row>
    <row r="168" s="12" customFormat="1" ht="22.8" customHeight="1">
      <c r="A168" s="12"/>
      <c r="B168" s="202"/>
      <c r="C168" s="203"/>
      <c r="D168" s="204" t="s">
        <v>80</v>
      </c>
      <c r="E168" s="216" t="s">
        <v>472</v>
      </c>
      <c r="F168" s="216" t="s">
        <v>473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SUM(P169:P176)</f>
        <v>0</v>
      </c>
      <c r="Q168" s="210"/>
      <c r="R168" s="211">
        <f>SUM(R169:R176)</f>
        <v>0</v>
      </c>
      <c r="S168" s="210"/>
      <c r="T168" s="212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169</v>
      </c>
      <c r="AT168" s="214" t="s">
        <v>80</v>
      </c>
      <c r="AU168" s="214" t="s">
        <v>88</v>
      </c>
      <c r="AY168" s="213" t="s">
        <v>130</v>
      </c>
      <c r="BK168" s="215">
        <f>SUM(BK169:BK176)</f>
        <v>0</v>
      </c>
    </row>
    <row r="169" s="2" customFormat="1" ht="16.5" customHeight="1">
      <c r="A169" s="37"/>
      <c r="B169" s="38"/>
      <c r="C169" s="218" t="s">
        <v>215</v>
      </c>
      <c r="D169" s="218" t="s">
        <v>132</v>
      </c>
      <c r="E169" s="219" t="s">
        <v>474</v>
      </c>
      <c r="F169" s="220" t="s">
        <v>475</v>
      </c>
      <c r="G169" s="221" t="s">
        <v>476</v>
      </c>
      <c r="H169" s="222">
        <v>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46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408</v>
      </c>
      <c r="AT169" s="230" t="s">
        <v>132</v>
      </c>
      <c r="AU169" s="230" t="s">
        <v>90</v>
      </c>
      <c r="AY169" s="16" t="s">
        <v>130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88</v>
      </c>
      <c r="BK169" s="231">
        <f>ROUND(I169*H169,2)</f>
        <v>0</v>
      </c>
      <c r="BL169" s="16" t="s">
        <v>408</v>
      </c>
      <c r="BM169" s="230" t="s">
        <v>477</v>
      </c>
    </row>
    <row r="170" s="2" customFormat="1">
      <c r="A170" s="37"/>
      <c r="B170" s="38"/>
      <c r="C170" s="39"/>
      <c r="D170" s="232" t="s">
        <v>138</v>
      </c>
      <c r="E170" s="39"/>
      <c r="F170" s="233" t="s">
        <v>475</v>
      </c>
      <c r="G170" s="39"/>
      <c r="H170" s="39"/>
      <c r="I170" s="234"/>
      <c r="J170" s="39"/>
      <c r="K170" s="39"/>
      <c r="L170" s="43"/>
      <c r="M170" s="235"/>
      <c r="N170" s="236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138</v>
      </c>
      <c r="AU170" s="16" t="s">
        <v>90</v>
      </c>
    </row>
    <row r="171" s="2" customFormat="1">
      <c r="A171" s="37"/>
      <c r="B171" s="38"/>
      <c r="C171" s="39"/>
      <c r="D171" s="237" t="s">
        <v>140</v>
      </c>
      <c r="E171" s="39"/>
      <c r="F171" s="238" t="s">
        <v>478</v>
      </c>
      <c r="G171" s="39"/>
      <c r="H171" s="39"/>
      <c r="I171" s="234"/>
      <c r="J171" s="39"/>
      <c r="K171" s="39"/>
      <c r="L171" s="43"/>
      <c r="M171" s="235"/>
      <c r="N171" s="23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140</v>
      </c>
      <c r="AU171" s="16" t="s">
        <v>90</v>
      </c>
    </row>
    <row r="172" s="2" customFormat="1">
      <c r="A172" s="37"/>
      <c r="B172" s="38"/>
      <c r="C172" s="39"/>
      <c r="D172" s="232" t="s">
        <v>150</v>
      </c>
      <c r="E172" s="39"/>
      <c r="F172" s="250" t="s">
        <v>479</v>
      </c>
      <c r="G172" s="39"/>
      <c r="H172" s="39"/>
      <c r="I172" s="234"/>
      <c r="J172" s="39"/>
      <c r="K172" s="39"/>
      <c r="L172" s="43"/>
      <c r="M172" s="235"/>
      <c r="N172" s="23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150</v>
      </c>
      <c r="AU172" s="16" t="s">
        <v>90</v>
      </c>
    </row>
    <row r="173" s="13" customFormat="1">
      <c r="A173" s="13"/>
      <c r="B173" s="239"/>
      <c r="C173" s="240"/>
      <c r="D173" s="232" t="s">
        <v>142</v>
      </c>
      <c r="E173" s="241" t="s">
        <v>1</v>
      </c>
      <c r="F173" s="242" t="s">
        <v>88</v>
      </c>
      <c r="G173" s="240"/>
      <c r="H173" s="243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142</v>
      </c>
      <c r="AU173" s="249" t="s">
        <v>90</v>
      </c>
      <c r="AV173" s="13" t="s">
        <v>90</v>
      </c>
      <c r="AW173" s="13" t="s">
        <v>38</v>
      </c>
      <c r="AX173" s="13" t="s">
        <v>88</v>
      </c>
      <c r="AY173" s="249" t="s">
        <v>130</v>
      </c>
    </row>
    <row r="174" s="2" customFormat="1" ht="16.5" customHeight="1">
      <c r="A174" s="37"/>
      <c r="B174" s="38"/>
      <c r="C174" s="218" t="s">
        <v>221</v>
      </c>
      <c r="D174" s="218" t="s">
        <v>132</v>
      </c>
      <c r="E174" s="219" t="s">
        <v>480</v>
      </c>
      <c r="F174" s="220" t="s">
        <v>481</v>
      </c>
      <c r="G174" s="221" t="s">
        <v>476</v>
      </c>
      <c r="H174" s="222">
        <v>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46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408</v>
      </c>
      <c r="AT174" s="230" t="s">
        <v>132</v>
      </c>
      <c r="AU174" s="230" t="s">
        <v>90</v>
      </c>
      <c r="AY174" s="16" t="s">
        <v>130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88</v>
      </c>
      <c r="BK174" s="231">
        <f>ROUND(I174*H174,2)</f>
        <v>0</v>
      </c>
      <c r="BL174" s="16" t="s">
        <v>408</v>
      </c>
      <c r="BM174" s="230" t="s">
        <v>482</v>
      </c>
    </row>
    <row r="175" s="2" customFormat="1">
      <c r="A175" s="37"/>
      <c r="B175" s="38"/>
      <c r="C175" s="39"/>
      <c r="D175" s="232" t="s">
        <v>138</v>
      </c>
      <c r="E175" s="39"/>
      <c r="F175" s="233" t="s">
        <v>483</v>
      </c>
      <c r="G175" s="39"/>
      <c r="H175" s="39"/>
      <c r="I175" s="234"/>
      <c r="J175" s="39"/>
      <c r="K175" s="39"/>
      <c r="L175" s="43"/>
      <c r="M175" s="235"/>
      <c r="N175" s="23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138</v>
      </c>
      <c r="AU175" s="16" t="s">
        <v>90</v>
      </c>
    </row>
    <row r="176" s="2" customFormat="1">
      <c r="A176" s="37"/>
      <c r="B176" s="38"/>
      <c r="C176" s="39"/>
      <c r="D176" s="237" t="s">
        <v>140</v>
      </c>
      <c r="E176" s="39"/>
      <c r="F176" s="238" t="s">
        <v>484</v>
      </c>
      <c r="G176" s="39"/>
      <c r="H176" s="39"/>
      <c r="I176" s="234"/>
      <c r="J176" s="39"/>
      <c r="K176" s="39"/>
      <c r="L176" s="43"/>
      <c r="M176" s="276"/>
      <c r="N176" s="277"/>
      <c r="O176" s="278"/>
      <c r="P176" s="278"/>
      <c r="Q176" s="278"/>
      <c r="R176" s="278"/>
      <c r="S176" s="278"/>
      <c r="T176" s="279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140</v>
      </c>
      <c r="AU176" s="16" t="s">
        <v>90</v>
      </c>
    </row>
    <row r="177" s="2" customFormat="1" ht="6.96" customHeight="1">
      <c r="A177" s="37"/>
      <c r="B177" s="65"/>
      <c r="C177" s="66"/>
      <c r="D177" s="66"/>
      <c r="E177" s="66"/>
      <c r="F177" s="66"/>
      <c r="G177" s="66"/>
      <c r="H177" s="66"/>
      <c r="I177" s="66"/>
      <c r="J177" s="66"/>
      <c r="K177" s="66"/>
      <c r="L177" s="43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sheet="1" autoFilter="0" formatColumns="0" formatRows="0" objects="1" scenarios="1" spinCount="100000" saltValue="0bS8NTdg7C3LPjcgLipjyhPVXUk3r7oFZvUdPqCvX262z0tGrECRidLiZ09c1ZorBsMLLX9U/xfsAVAQCd2wsA==" hashValue="8sOwRguN0mJ8gbGHMiQlyTB+IpD+4lZLDerGdrVmJxyUjMgKSMArBiTrjfZc5iAKxAnYaMJEF4SwcUQkCs4lpw==" algorithmName="SHA-512" password="CC35"/>
  <autoFilter ref="C119:K17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1_02/012103000"/>
    <hyperlink ref="F130" r:id="rId2" display="https://podminky.urs.cz/item/CS_URS_2021_02/012203000"/>
    <hyperlink ref="F135" r:id="rId3" display="https://podminky.urs.cz/item/CS_URS_2021_02/012303000"/>
    <hyperlink ref="F140" r:id="rId4" display="https://podminky.urs.cz/item/CS_URS_2021_02/020001000"/>
    <hyperlink ref="F145" r:id="rId5" display="https://podminky.urs.cz/item/CS_URS_2021_02/031203000"/>
    <hyperlink ref="F149" r:id="rId6" display="https://podminky.urs.cz/item/CS_URS_2021_02/039103000"/>
    <hyperlink ref="F153" r:id="rId7" display="https://podminky.urs.cz/item/CS_URS_2021_02/039203000"/>
    <hyperlink ref="F157" r:id="rId8" display="https://podminky.urs.cz/item/CS_URS_2021_02/042503000"/>
    <hyperlink ref="F171" r:id="rId9" display="https://podminky.urs.cz/item/CS_URS_2021_02/011103000"/>
    <hyperlink ref="F176" r:id="rId10" display="https://podminky.urs.cz/item/CS_URS_2021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Pěkný Libor</dc:creator>
  <cp:lastModifiedBy>Pěkný Libor</cp:lastModifiedBy>
  <dcterms:created xsi:type="dcterms:W3CDTF">2021-12-01T08:42:27Z</dcterms:created>
  <dcterms:modified xsi:type="dcterms:W3CDTF">2021-12-01T08:42:30Z</dcterms:modified>
</cp:coreProperties>
</file>